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<sst xmlns="http://schemas.openxmlformats.org/spreadsheetml/2006/main" count="289" uniqueCount="147">
  <si>
    <t>TOPRAKLAMA DİRENCİ HESABI</t>
  </si>
  <si>
    <t>SAĞLANMASI GEREKEN TOPRAKLAMA DİRENCİ</t>
  </si>
  <si>
    <t>Reş = 2 ohm geçmemektedir</t>
  </si>
  <si>
    <t>A) TEMEL TOPRAKLAYICI  GALVANİZLİ  ŞERİT İLEKTKENİN METRAJ HESABI :</t>
  </si>
  <si>
    <t>B) ÇEVRE TOPRAKLAYICI  50 mm2 BAKIR İLETKENİN METRAJ HESABI :</t>
  </si>
  <si>
    <t>( 15,25 x 2 ) + ( 13,80 x 1 ) + ( 15,97 x 1 ) = 60 mt.</t>
  </si>
  <si>
    <t>(  16,80 x 2 ) + ( 18,50 x 2 ) = 71 mt.</t>
  </si>
  <si>
    <t>C) ŞERİT / ŞERİTE EKE KLEMENSİ HESABI :</t>
  </si>
  <si>
    <t>( 60 - ( 8 x 4 ) ) / 2,3 - 3 ; ŞERİT İLETKEN 12 m' lik RULOLAR HALİNDE İSE :</t>
  </si>
  <si>
    <t>D) ŞERİT / TEMEL VEYA KOLON DEMİRİNE BAĞLANTI KLEMENSİ HESABI :</t>
  </si>
  <si>
    <t>YAKLAŞIK 4 - 6 m' DE 1 ADET.</t>
  </si>
  <si>
    <t>E) ŞERİT / TOPRAKLAMA ÇUBUĞUNA  BAĞLANTI KLEMENSİ HESABI :</t>
  </si>
  <si>
    <t>TOPRAKLAMA ÇUBUĞU ADEDİ KADAR</t>
  </si>
  <si>
    <t>F) TOPRAKLAMA ÇUSBUĞU BAŞLIĞI VEYA TERMOKAYNAK ADEDİ HESABI :</t>
  </si>
  <si>
    <t>( d = 0,020 mt.  H = m. TOPRAKLAMA ELEKTRODU KULLANILMIŞTIR )</t>
  </si>
  <si>
    <t>Rç =</t>
  </si>
  <si>
    <t>p</t>
  </si>
  <si>
    <t>p =</t>
  </si>
  <si>
    <t>TOPRAK DİRENCİ ( 120 OHM / m. ) KABUL EDİLMİŞTİR.</t>
  </si>
  <si>
    <t>L =</t>
  </si>
  <si>
    <t>ÇUBUK UZUNLUĞU ( m )</t>
  </si>
  <si>
    <t>d =</t>
  </si>
  <si>
    <t>TOPRAKLAMA ÇUBUĞU ÇAPI ( m )</t>
  </si>
  <si>
    <t>x</t>
  </si>
  <si>
    <t>=</t>
  </si>
  <si>
    <t>BİR ADET ÇUBUK İÇİN</t>
  </si>
  <si>
    <t>OHM</t>
  </si>
  <si>
    <t>2- ÇEVRE TOPRAKLAMA  DİRENCİ : ( Ri )</t>
  </si>
  <si>
    <t>1- TOPRAKLAMA ÇUBUĞU DİRENCİ : ( Rç )</t>
  </si>
  <si>
    <t>Ri =</t>
  </si>
  <si>
    <t>2 x L</t>
  </si>
  <si>
    <t>d</t>
  </si>
  <si>
    <t>L</t>
  </si>
  <si>
    <t>2 x h</t>
  </si>
  <si>
    <t xml:space="preserve">) / ( In </t>
  </si>
  <si>
    <t xml:space="preserve">    ( In </t>
  </si>
  <si>
    <t>İLETKEN  UZUNLUĞU ( m )</t>
  </si>
  <si>
    <t>h =</t>
  </si>
  <si>
    <t>TOPRAKLAYICININ GÖMÜLME DERİNLİĞİ ( m )</t>
  </si>
  <si>
    <t>+</t>
  </si>
  <si>
    <t>In</t>
  </si>
  <si>
    <t xml:space="preserve">) / ( </t>
  </si>
  <si>
    <t>İLETKEN ÇAPI ( mm )</t>
  </si>
  <si>
    <t>Elektrik Tesisleri Topraklamalar Yönetmeliği' nde</t>
  </si>
  <si>
    <t xml:space="preserve">Madde 8-a1/1'ye göre ; </t>
  </si>
  <si>
    <t>Ut :</t>
  </si>
  <si>
    <t>Temas Gerilimi</t>
  </si>
  <si>
    <t>In :</t>
  </si>
  <si>
    <t>Artık akım anahtarı açma akımı</t>
  </si>
  <si>
    <t>:</t>
  </si>
  <si>
    <t>Çalışacağından</t>
  </si>
  <si>
    <t>Ut</t>
  </si>
  <si>
    <t>( V )</t>
  </si>
  <si>
    <t>( A )</t>
  </si>
  <si>
    <t>W</t>
  </si>
  <si>
    <t>W £</t>
  </si>
  <si>
    <t>olduğundan</t>
  </si>
  <si>
    <t>Yapılan temel topraklaması uygundur.</t>
  </si>
  <si>
    <t>KULLANILAN SEMBOLLER</t>
  </si>
  <si>
    <t>ß</t>
  </si>
  <si>
    <t>Toprak  özgül direnci</t>
  </si>
  <si>
    <t>A</t>
  </si>
  <si>
    <t>D</t>
  </si>
  <si>
    <t>h</t>
  </si>
  <si>
    <t>Lç</t>
  </si>
  <si>
    <t>Rç</t>
  </si>
  <si>
    <t>Ri</t>
  </si>
  <si>
    <t>Rt</t>
  </si>
  <si>
    <t>Ry</t>
  </si>
  <si>
    <t>Re</t>
  </si>
  <si>
    <t>Reş</t>
  </si>
  <si>
    <t>Ç</t>
  </si>
  <si>
    <t>Binanın temel alanı</t>
  </si>
  <si>
    <t>İletken ve Şerit uzunluğu</t>
  </si>
  <si>
    <t>İletken ve Şerit çapı (eşdeğer alan)</t>
  </si>
  <si>
    <t>Gömülme derinliği</t>
  </si>
  <si>
    <t>Çusuk boyu</t>
  </si>
  <si>
    <t>Topraklama çubuğu çapı (mm)</t>
  </si>
  <si>
    <t>Dikey topraklama eşdeğer direnci</t>
  </si>
  <si>
    <t>Çevre topraklama iletkeni direnci</t>
  </si>
  <si>
    <t>Temel topraklama iletkeni direnci</t>
  </si>
  <si>
    <t>Yatay topraklama eşdeğer direnci</t>
  </si>
  <si>
    <t>Topraklama eşdeğer direnci</t>
  </si>
  <si>
    <t>Toplam topraklama eşdeğer direnci</t>
  </si>
  <si>
    <t>3- TEMEL TOPRAKLAMA İLETKENİ DİRENCİ (Rt)</t>
  </si>
  <si>
    <t>D = 2</t>
  </si>
  <si>
    <t>~</t>
  </si>
  <si>
    <t>ohm</t>
  </si>
  <si>
    <t>Toprak direnci kabul edilirse</t>
  </si>
  <si>
    <t>2 x D</t>
  </si>
  <si>
    <t>Binanın temel alanı :</t>
  </si>
  <si>
    <t>m2</t>
  </si>
  <si>
    <t xml:space="preserve">Şerit uzunluğu   : </t>
  </si>
  <si>
    <t>mt</t>
  </si>
  <si>
    <t xml:space="preserve">Çubuk sayısı      : </t>
  </si>
  <si>
    <t>ad</t>
  </si>
  <si>
    <t xml:space="preserve">Çubuk boyu       : </t>
  </si>
  <si>
    <t xml:space="preserve">ß = </t>
  </si>
  <si>
    <t>8 x Lç</t>
  </si>
  <si>
    <t>4- TOPLAM EŞDEĞER TOPRAKLAMA DİRENCİ (Reş)</t>
  </si>
  <si>
    <t>( Ri x Rt )</t>
  </si>
  <si>
    <t>( Rç x Rt )</t>
  </si>
  <si>
    <t>( Rç x Ri )</t>
  </si>
  <si>
    <t>&lt;  R</t>
  </si>
  <si>
    <t xml:space="preserve">  In </t>
  </si>
  <si>
    <t>( In</t>
  </si>
  <si>
    <t>[</t>
  </si>
  <si>
    <t xml:space="preserve"> In </t>
  </si>
  <si>
    <t xml:space="preserve">x   </t>
  </si>
  <si>
    <t>Volt</t>
  </si>
  <si>
    <t>mA</t>
  </si>
  <si>
    <t>KABUL EDİLMİŞTİR</t>
  </si>
  <si>
    <t xml:space="preserve">TOPRAK   DİRENCİ </t>
  </si>
  <si>
    <t xml:space="preserve">&lt;  </t>
  </si>
  <si>
    <t>Uygundur.</t>
  </si>
  <si>
    <t>G) TOPRAK ÖZDİRENCİ TOPRAĞIN ELEKTRİKSEL ÖZDİRENCİDİR.</t>
  </si>
  <si>
    <t>BU DİRENÇ, GENELLİKLE m2 /m YA DA m OLARAK VERİLİR. BU DİRENÇ</t>
  </si>
  <si>
    <t>KENAR UZUNLUĞU 1 m OLAN TOPRAK BİR KÜPÜN KARŞILIKLI İKİ</t>
  </si>
  <si>
    <t>YÜZEYİ ARASINDAKİ DİRENÇTİR.</t>
  </si>
  <si>
    <t>Toprak  Cinsi</t>
  </si>
  <si>
    <t>Bataklık</t>
  </si>
  <si>
    <t>Çamur, Kil, Humus</t>
  </si>
  <si>
    <t>Kum</t>
  </si>
  <si>
    <t>Çakıl</t>
  </si>
  <si>
    <t>Buzultaşı</t>
  </si>
  <si>
    <t>Toprak Özdirenci</t>
  </si>
  <si>
    <t>E</t>
  </si>
  <si>
    <t>( Ohm.m )</t>
  </si>
  <si>
    <t>5-40</t>
  </si>
  <si>
    <t>20-200</t>
  </si>
  <si>
    <t>200-2500</t>
  </si>
  <si>
    <t>2000-3000</t>
  </si>
  <si>
    <t>&gt;</t>
  </si>
  <si>
    <t>Ç x L</t>
  </si>
  <si>
    <t xml:space="preserve">Sabit sayı </t>
  </si>
  <si>
    <t xml:space="preserve"> ADET ÇUBUK İÇİN</t>
  </si>
  <si>
    <t>)      [</t>
  </si>
  <si>
    <r>
      <t xml:space="preserve">2  x  </t>
    </r>
    <r>
      <rPr>
        <sz val="10"/>
        <rFont val="Symbol"/>
        <family val="1"/>
      </rPr>
      <t xml:space="preserve">p </t>
    </r>
    <r>
      <rPr>
        <sz val="10"/>
        <rFont val="Times New Roman"/>
        <family val="1"/>
      </rPr>
      <t xml:space="preserve"> x  L</t>
    </r>
  </si>
  <si>
    <r>
      <t>1</t>
    </r>
    <r>
      <rPr>
        <sz val="10"/>
        <rFont val="Times New Roman"/>
        <family val="1"/>
      </rPr>
      <t>+</t>
    </r>
  </si>
  <si>
    <r>
      <t xml:space="preserve">) </t>
    </r>
    <r>
      <rPr>
        <sz val="10"/>
        <rFont val="Symbol"/>
        <family val="1"/>
      </rPr>
      <t>]</t>
    </r>
  </si>
  <si>
    <r>
      <t xml:space="preserve">2 x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x L</t>
    </r>
  </si>
  <si>
    <r>
      <t xml:space="preserve">Re </t>
    </r>
    <r>
      <rPr>
        <b/>
        <sz val="10"/>
        <rFont val="Symbol"/>
        <family val="1"/>
      </rPr>
      <t>£</t>
    </r>
  </si>
  <si>
    <t>/</t>
  </si>
  <si>
    <t xml:space="preserve">x </t>
  </si>
  <si>
    <t>ß - r</t>
  </si>
  <si>
    <r>
      <t>(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 mm</t>
    </r>
    <r>
      <rPr>
        <sz val="10"/>
        <rFont val="Times New Roman"/>
        <family val="1"/>
      </rPr>
      <t>.)</t>
    </r>
  </si>
  <si>
    <t>)]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</si>
</sst>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0"/>
    <numFmt numFmtId="187" formatCode="#,##0.0"/>
    <numFmt numFmtId="188" formatCode="#,##0.0000"/>
    <numFmt numFmtId="189" formatCode="#,##0.00000"/>
  </numFmts>
  <fonts count="2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Symbol"/>
      <family val="1"/>
    </font>
    <font>
      <b/>
      <sz val="10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Wide Latin"/>
      <family val="1"/>
    </font>
    <font>
      <b/>
      <sz val="10"/>
      <name val="Symbol"/>
      <family val="1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86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8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87" fontId="1" fillId="0" borderId="0" xfId="0" applyNumberFormat="1" applyFont="1" applyBorder="1" applyAlignment="1">
      <alignment/>
    </xf>
    <xf numFmtId="186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8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89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7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8" fillId="0" borderId="4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7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186" fontId="21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7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22" fillId="0" borderId="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86" fontId="0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5" fillId="0" borderId="4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189" fontId="0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37</xdr:row>
      <xdr:rowOff>76200</xdr:rowOff>
    </xdr:from>
    <xdr:to>
      <xdr:col>4</xdr:col>
      <xdr:colOff>9525</xdr:colOff>
      <xdr:row>37</xdr:row>
      <xdr:rowOff>76200</xdr:rowOff>
    </xdr:to>
    <xdr:sp>
      <xdr:nvSpPr>
        <xdr:cNvPr id="1" name="Line 1"/>
        <xdr:cNvSpPr>
          <a:spLocks/>
        </xdr:cNvSpPr>
      </xdr:nvSpPr>
      <xdr:spPr>
        <a:xfrm>
          <a:off x="457200" y="61817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37</xdr:row>
      <xdr:rowOff>76200</xdr:rowOff>
    </xdr:from>
    <xdr:to>
      <xdr:col>10</xdr:col>
      <xdr:colOff>9525</xdr:colOff>
      <xdr:row>37</xdr:row>
      <xdr:rowOff>76200</xdr:rowOff>
    </xdr:to>
    <xdr:sp>
      <xdr:nvSpPr>
        <xdr:cNvPr id="2" name="Line 2"/>
        <xdr:cNvSpPr>
          <a:spLocks/>
        </xdr:cNvSpPr>
      </xdr:nvSpPr>
      <xdr:spPr>
        <a:xfrm>
          <a:off x="2295525" y="6181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76200</xdr:rowOff>
    </xdr:from>
    <xdr:to>
      <xdr:col>6</xdr:col>
      <xdr:colOff>9525</xdr:colOff>
      <xdr:row>45</xdr:row>
      <xdr:rowOff>76200</xdr:rowOff>
    </xdr:to>
    <xdr:sp>
      <xdr:nvSpPr>
        <xdr:cNvPr id="3" name="Line 3"/>
        <xdr:cNvSpPr>
          <a:spLocks/>
        </xdr:cNvSpPr>
      </xdr:nvSpPr>
      <xdr:spPr>
        <a:xfrm>
          <a:off x="457200" y="75152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76200</xdr:rowOff>
    </xdr:from>
    <xdr:to>
      <xdr:col>9</xdr:col>
      <xdr:colOff>295275</xdr:colOff>
      <xdr:row>45</xdr:row>
      <xdr:rowOff>76200</xdr:rowOff>
    </xdr:to>
    <xdr:sp>
      <xdr:nvSpPr>
        <xdr:cNvPr id="4" name="Line 4"/>
        <xdr:cNvSpPr>
          <a:spLocks/>
        </xdr:cNvSpPr>
      </xdr:nvSpPr>
      <xdr:spPr>
        <a:xfrm>
          <a:off x="2314575" y="75152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53</xdr:row>
      <xdr:rowOff>85725</xdr:rowOff>
    </xdr:from>
    <xdr:to>
      <xdr:col>3</xdr:col>
      <xdr:colOff>0</xdr:colOff>
      <xdr:row>53</xdr:row>
      <xdr:rowOff>85725</xdr:rowOff>
    </xdr:to>
    <xdr:sp>
      <xdr:nvSpPr>
        <xdr:cNvPr id="5" name="Line 5"/>
        <xdr:cNvSpPr>
          <a:spLocks/>
        </xdr:cNvSpPr>
      </xdr:nvSpPr>
      <xdr:spPr>
        <a:xfrm>
          <a:off x="457200" y="8820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60</xdr:row>
      <xdr:rowOff>76200</xdr:rowOff>
    </xdr:from>
    <xdr:to>
      <xdr:col>3</xdr:col>
      <xdr:colOff>9525</xdr:colOff>
      <xdr:row>60</xdr:row>
      <xdr:rowOff>76200</xdr:rowOff>
    </xdr:to>
    <xdr:sp>
      <xdr:nvSpPr>
        <xdr:cNvPr id="6" name="Line 7"/>
        <xdr:cNvSpPr>
          <a:spLocks/>
        </xdr:cNvSpPr>
      </xdr:nvSpPr>
      <xdr:spPr>
        <a:xfrm>
          <a:off x="457200" y="9991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60</xdr:row>
      <xdr:rowOff>76200</xdr:rowOff>
    </xdr:from>
    <xdr:to>
      <xdr:col>6</xdr:col>
      <xdr:colOff>9525</xdr:colOff>
      <xdr:row>60</xdr:row>
      <xdr:rowOff>76200</xdr:rowOff>
    </xdr:to>
    <xdr:sp>
      <xdr:nvSpPr>
        <xdr:cNvPr id="7" name="Line 8"/>
        <xdr:cNvSpPr>
          <a:spLocks/>
        </xdr:cNvSpPr>
      </xdr:nvSpPr>
      <xdr:spPr>
        <a:xfrm>
          <a:off x="1257300" y="99917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60</xdr:row>
      <xdr:rowOff>76200</xdr:rowOff>
    </xdr:from>
    <xdr:to>
      <xdr:col>10</xdr:col>
      <xdr:colOff>9525</xdr:colOff>
      <xdr:row>60</xdr:row>
      <xdr:rowOff>76200</xdr:rowOff>
    </xdr:to>
    <xdr:sp>
      <xdr:nvSpPr>
        <xdr:cNvPr id="8" name="Line 9"/>
        <xdr:cNvSpPr>
          <a:spLocks/>
        </xdr:cNvSpPr>
      </xdr:nvSpPr>
      <xdr:spPr>
        <a:xfrm>
          <a:off x="2609850" y="9991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60</xdr:row>
      <xdr:rowOff>76200</xdr:rowOff>
    </xdr:from>
    <xdr:to>
      <xdr:col>9</xdr:col>
      <xdr:colOff>285750</xdr:colOff>
      <xdr:row>60</xdr:row>
      <xdr:rowOff>76200</xdr:rowOff>
    </xdr:to>
    <xdr:sp>
      <xdr:nvSpPr>
        <xdr:cNvPr id="9" name="Line 10"/>
        <xdr:cNvSpPr>
          <a:spLocks/>
        </xdr:cNvSpPr>
      </xdr:nvSpPr>
      <xdr:spPr>
        <a:xfrm>
          <a:off x="2609850" y="9991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60</xdr:row>
      <xdr:rowOff>76200</xdr:rowOff>
    </xdr:from>
    <xdr:to>
      <xdr:col>13</xdr:col>
      <xdr:colOff>0</xdr:colOff>
      <xdr:row>60</xdr:row>
      <xdr:rowOff>76200</xdr:rowOff>
    </xdr:to>
    <xdr:sp>
      <xdr:nvSpPr>
        <xdr:cNvPr id="10" name="Line 11"/>
        <xdr:cNvSpPr>
          <a:spLocks/>
        </xdr:cNvSpPr>
      </xdr:nvSpPr>
      <xdr:spPr>
        <a:xfrm flipV="1">
          <a:off x="3267075" y="9991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69</xdr:row>
      <xdr:rowOff>76200</xdr:rowOff>
    </xdr:from>
    <xdr:to>
      <xdr:col>6</xdr:col>
      <xdr:colOff>9525</xdr:colOff>
      <xdr:row>69</xdr:row>
      <xdr:rowOff>76200</xdr:rowOff>
    </xdr:to>
    <xdr:sp>
      <xdr:nvSpPr>
        <xdr:cNvPr id="11" name="Line 12"/>
        <xdr:cNvSpPr>
          <a:spLocks/>
        </xdr:cNvSpPr>
      </xdr:nvSpPr>
      <xdr:spPr>
        <a:xfrm>
          <a:off x="457200" y="114490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69</xdr:row>
      <xdr:rowOff>76200</xdr:rowOff>
    </xdr:from>
    <xdr:to>
      <xdr:col>11</xdr:col>
      <xdr:colOff>0</xdr:colOff>
      <xdr:row>69</xdr:row>
      <xdr:rowOff>76200</xdr:rowOff>
    </xdr:to>
    <xdr:sp>
      <xdr:nvSpPr>
        <xdr:cNvPr id="12" name="Line 13"/>
        <xdr:cNvSpPr>
          <a:spLocks/>
        </xdr:cNvSpPr>
      </xdr:nvSpPr>
      <xdr:spPr>
        <a:xfrm>
          <a:off x="2609850" y="114490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76200</xdr:rowOff>
    </xdr:from>
    <xdr:to>
      <xdr:col>27</xdr:col>
      <xdr:colOff>0</xdr:colOff>
      <xdr:row>23</xdr:row>
      <xdr:rowOff>76200</xdr:rowOff>
    </xdr:to>
    <xdr:sp>
      <xdr:nvSpPr>
        <xdr:cNvPr id="13" name="Line 25"/>
        <xdr:cNvSpPr>
          <a:spLocks/>
        </xdr:cNvSpPr>
      </xdr:nvSpPr>
      <xdr:spPr>
        <a:xfrm>
          <a:off x="6696075" y="38957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76200</xdr:rowOff>
    </xdr:from>
    <xdr:to>
      <xdr:col>24</xdr:col>
      <xdr:colOff>0</xdr:colOff>
      <xdr:row>28</xdr:row>
      <xdr:rowOff>76200</xdr:rowOff>
    </xdr:to>
    <xdr:sp>
      <xdr:nvSpPr>
        <xdr:cNvPr id="14" name="Line 33"/>
        <xdr:cNvSpPr>
          <a:spLocks/>
        </xdr:cNvSpPr>
      </xdr:nvSpPr>
      <xdr:spPr>
        <a:xfrm>
          <a:off x="5810250" y="4705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76200</xdr:rowOff>
    </xdr:from>
    <xdr:to>
      <xdr:col>26</xdr:col>
      <xdr:colOff>342900</xdr:colOff>
      <xdr:row>28</xdr:row>
      <xdr:rowOff>76200</xdr:rowOff>
    </xdr:to>
    <xdr:sp>
      <xdr:nvSpPr>
        <xdr:cNvPr id="15" name="Line 34"/>
        <xdr:cNvSpPr>
          <a:spLocks/>
        </xdr:cNvSpPr>
      </xdr:nvSpPr>
      <xdr:spPr>
        <a:xfrm>
          <a:off x="6515100" y="47053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28</xdr:row>
      <xdr:rowOff>76200</xdr:rowOff>
    </xdr:from>
    <xdr:to>
      <xdr:col>29</xdr:col>
      <xdr:colOff>0</xdr:colOff>
      <xdr:row>28</xdr:row>
      <xdr:rowOff>76200</xdr:rowOff>
    </xdr:to>
    <xdr:sp>
      <xdr:nvSpPr>
        <xdr:cNvPr id="16" name="Line 35"/>
        <xdr:cNvSpPr>
          <a:spLocks/>
        </xdr:cNvSpPr>
      </xdr:nvSpPr>
      <xdr:spPr>
        <a:xfrm>
          <a:off x="7296150" y="4705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32</xdr:row>
      <xdr:rowOff>85725</xdr:rowOff>
    </xdr:from>
    <xdr:to>
      <xdr:col>25</xdr:col>
      <xdr:colOff>9525</xdr:colOff>
      <xdr:row>32</xdr:row>
      <xdr:rowOff>85725</xdr:rowOff>
    </xdr:to>
    <xdr:sp>
      <xdr:nvSpPr>
        <xdr:cNvPr id="17" name="Line 38"/>
        <xdr:cNvSpPr>
          <a:spLocks/>
        </xdr:cNvSpPr>
      </xdr:nvSpPr>
      <xdr:spPr>
        <a:xfrm>
          <a:off x="5819775" y="53625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85725</xdr:rowOff>
    </xdr:from>
    <xdr:to>
      <xdr:col>18</xdr:col>
      <xdr:colOff>0</xdr:colOff>
      <xdr:row>36</xdr:row>
      <xdr:rowOff>85725</xdr:rowOff>
    </xdr:to>
    <xdr:sp>
      <xdr:nvSpPr>
        <xdr:cNvPr id="18" name="Line 40"/>
        <xdr:cNvSpPr>
          <a:spLocks/>
        </xdr:cNvSpPr>
      </xdr:nvSpPr>
      <xdr:spPr>
        <a:xfrm>
          <a:off x="4295775" y="60293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85725</xdr:rowOff>
    </xdr:from>
    <xdr:to>
      <xdr:col>23</xdr:col>
      <xdr:colOff>0</xdr:colOff>
      <xdr:row>36</xdr:row>
      <xdr:rowOff>85725</xdr:rowOff>
    </xdr:to>
    <xdr:sp>
      <xdr:nvSpPr>
        <xdr:cNvPr id="19" name="Line 41"/>
        <xdr:cNvSpPr>
          <a:spLocks/>
        </xdr:cNvSpPr>
      </xdr:nvSpPr>
      <xdr:spPr>
        <a:xfrm>
          <a:off x="5819775" y="6029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85725</xdr:rowOff>
    </xdr:from>
    <xdr:to>
      <xdr:col>24</xdr:col>
      <xdr:colOff>0</xdr:colOff>
      <xdr:row>36</xdr:row>
      <xdr:rowOff>85725</xdr:rowOff>
    </xdr:to>
    <xdr:sp>
      <xdr:nvSpPr>
        <xdr:cNvPr id="20" name="Line 42"/>
        <xdr:cNvSpPr>
          <a:spLocks/>
        </xdr:cNvSpPr>
      </xdr:nvSpPr>
      <xdr:spPr>
        <a:xfrm>
          <a:off x="6000750" y="60293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36</xdr:row>
      <xdr:rowOff>85725</xdr:rowOff>
    </xdr:from>
    <xdr:to>
      <xdr:col>26</xdr:col>
      <xdr:colOff>0</xdr:colOff>
      <xdr:row>36</xdr:row>
      <xdr:rowOff>85725</xdr:rowOff>
    </xdr:to>
    <xdr:sp>
      <xdr:nvSpPr>
        <xdr:cNvPr id="21" name="Line 44"/>
        <xdr:cNvSpPr>
          <a:spLocks/>
        </xdr:cNvSpPr>
      </xdr:nvSpPr>
      <xdr:spPr>
        <a:xfrm>
          <a:off x="6524625" y="6029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36</xdr:row>
      <xdr:rowOff>85725</xdr:rowOff>
    </xdr:from>
    <xdr:to>
      <xdr:col>27</xdr:col>
      <xdr:colOff>0</xdr:colOff>
      <xdr:row>36</xdr:row>
      <xdr:rowOff>85725</xdr:rowOff>
    </xdr:to>
    <xdr:sp>
      <xdr:nvSpPr>
        <xdr:cNvPr id="22" name="Line 45"/>
        <xdr:cNvSpPr>
          <a:spLocks/>
        </xdr:cNvSpPr>
      </xdr:nvSpPr>
      <xdr:spPr>
        <a:xfrm>
          <a:off x="6705600" y="60293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36</xdr:row>
      <xdr:rowOff>85725</xdr:rowOff>
    </xdr:from>
    <xdr:to>
      <xdr:col>29</xdr:col>
      <xdr:colOff>0</xdr:colOff>
      <xdr:row>36</xdr:row>
      <xdr:rowOff>85725</xdr:rowOff>
    </xdr:to>
    <xdr:sp>
      <xdr:nvSpPr>
        <xdr:cNvPr id="23" name="Line 46"/>
        <xdr:cNvSpPr>
          <a:spLocks/>
        </xdr:cNvSpPr>
      </xdr:nvSpPr>
      <xdr:spPr>
        <a:xfrm>
          <a:off x="7305675" y="60293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36</xdr:row>
      <xdr:rowOff>85725</xdr:rowOff>
    </xdr:from>
    <xdr:to>
      <xdr:col>30</xdr:col>
      <xdr:colOff>0</xdr:colOff>
      <xdr:row>36</xdr:row>
      <xdr:rowOff>85725</xdr:rowOff>
    </xdr:to>
    <xdr:sp>
      <xdr:nvSpPr>
        <xdr:cNvPr id="24" name="Line 47"/>
        <xdr:cNvSpPr>
          <a:spLocks/>
        </xdr:cNvSpPr>
      </xdr:nvSpPr>
      <xdr:spPr>
        <a:xfrm>
          <a:off x="7543800" y="60293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76200</xdr:rowOff>
    </xdr:from>
    <xdr:to>
      <xdr:col>23</xdr:col>
      <xdr:colOff>9525</xdr:colOff>
      <xdr:row>40</xdr:row>
      <xdr:rowOff>76200</xdr:rowOff>
    </xdr:to>
    <xdr:sp>
      <xdr:nvSpPr>
        <xdr:cNvPr id="25" name="Line 48"/>
        <xdr:cNvSpPr>
          <a:spLocks/>
        </xdr:cNvSpPr>
      </xdr:nvSpPr>
      <xdr:spPr>
        <a:xfrm>
          <a:off x="4895850" y="66675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76200</xdr:rowOff>
    </xdr:from>
    <xdr:to>
      <xdr:col>28</xdr:col>
      <xdr:colOff>0</xdr:colOff>
      <xdr:row>40</xdr:row>
      <xdr:rowOff>76200</xdr:rowOff>
    </xdr:to>
    <xdr:sp>
      <xdr:nvSpPr>
        <xdr:cNvPr id="26" name="Line 49"/>
        <xdr:cNvSpPr>
          <a:spLocks/>
        </xdr:cNvSpPr>
      </xdr:nvSpPr>
      <xdr:spPr>
        <a:xfrm>
          <a:off x="6276975" y="66675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76200</xdr:rowOff>
    </xdr:from>
    <xdr:to>
      <xdr:col>6</xdr:col>
      <xdr:colOff>0</xdr:colOff>
      <xdr:row>73</xdr:row>
      <xdr:rowOff>76200</xdr:rowOff>
    </xdr:to>
    <xdr:sp>
      <xdr:nvSpPr>
        <xdr:cNvPr id="27" name="Line 50"/>
        <xdr:cNvSpPr>
          <a:spLocks/>
        </xdr:cNvSpPr>
      </xdr:nvSpPr>
      <xdr:spPr>
        <a:xfrm>
          <a:off x="1257300" y="120967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73</xdr:row>
      <xdr:rowOff>76200</xdr:rowOff>
    </xdr:from>
    <xdr:to>
      <xdr:col>14</xdr:col>
      <xdr:colOff>0</xdr:colOff>
      <xdr:row>73</xdr:row>
      <xdr:rowOff>76200</xdr:rowOff>
    </xdr:to>
    <xdr:sp>
      <xdr:nvSpPr>
        <xdr:cNvPr id="28" name="Line 51"/>
        <xdr:cNvSpPr>
          <a:spLocks/>
        </xdr:cNvSpPr>
      </xdr:nvSpPr>
      <xdr:spPr>
        <a:xfrm>
          <a:off x="3267075" y="120967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46</xdr:row>
      <xdr:rowOff>85725</xdr:rowOff>
    </xdr:from>
    <xdr:to>
      <xdr:col>18</xdr:col>
      <xdr:colOff>0</xdr:colOff>
      <xdr:row>46</xdr:row>
      <xdr:rowOff>85725</xdr:rowOff>
    </xdr:to>
    <xdr:sp>
      <xdr:nvSpPr>
        <xdr:cNvPr id="29" name="Line 55"/>
        <xdr:cNvSpPr>
          <a:spLocks/>
        </xdr:cNvSpPr>
      </xdr:nvSpPr>
      <xdr:spPr>
        <a:xfrm>
          <a:off x="4295775" y="7686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46</xdr:row>
      <xdr:rowOff>85725</xdr:rowOff>
    </xdr:from>
    <xdr:to>
      <xdr:col>20</xdr:col>
      <xdr:colOff>0</xdr:colOff>
      <xdr:row>46</xdr:row>
      <xdr:rowOff>85725</xdr:rowOff>
    </xdr:to>
    <xdr:sp>
      <xdr:nvSpPr>
        <xdr:cNvPr id="30" name="Line 56"/>
        <xdr:cNvSpPr>
          <a:spLocks/>
        </xdr:cNvSpPr>
      </xdr:nvSpPr>
      <xdr:spPr>
        <a:xfrm>
          <a:off x="4905375" y="7686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46</xdr:row>
      <xdr:rowOff>85725</xdr:rowOff>
    </xdr:from>
    <xdr:to>
      <xdr:col>22</xdr:col>
      <xdr:colOff>0</xdr:colOff>
      <xdr:row>46</xdr:row>
      <xdr:rowOff>85725</xdr:rowOff>
    </xdr:to>
    <xdr:sp>
      <xdr:nvSpPr>
        <xdr:cNvPr id="31" name="Line 61"/>
        <xdr:cNvSpPr>
          <a:spLocks/>
        </xdr:cNvSpPr>
      </xdr:nvSpPr>
      <xdr:spPr>
        <a:xfrm>
          <a:off x="5638800" y="7686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46</xdr:row>
      <xdr:rowOff>85725</xdr:rowOff>
    </xdr:from>
    <xdr:to>
      <xdr:col>23</xdr:col>
      <xdr:colOff>0</xdr:colOff>
      <xdr:row>46</xdr:row>
      <xdr:rowOff>85725</xdr:rowOff>
    </xdr:to>
    <xdr:sp>
      <xdr:nvSpPr>
        <xdr:cNvPr id="32" name="Line 62"/>
        <xdr:cNvSpPr>
          <a:spLocks/>
        </xdr:cNvSpPr>
      </xdr:nvSpPr>
      <xdr:spPr>
        <a:xfrm>
          <a:off x="5819775" y="7686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46</xdr:row>
      <xdr:rowOff>85725</xdr:rowOff>
    </xdr:from>
    <xdr:to>
      <xdr:col>25</xdr:col>
      <xdr:colOff>0</xdr:colOff>
      <xdr:row>46</xdr:row>
      <xdr:rowOff>85725</xdr:rowOff>
    </xdr:to>
    <xdr:sp>
      <xdr:nvSpPr>
        <xdr:cNvPr id="33" name="Line 63"/>
        <xdr:cNvSpPr>
          <a:spLocks/>
        </xdr:cNvSpPr>
      </xdr:nvSpPr>
      <xdr:spPr>
        <a:xfrm>
          <a:off x="6286500" y="76866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46</xdr:row>
      <xdr:rowOff>85725</xdr:rowOff>
    </xdr:from>
    <xdr:to>
      <xdr:col>26</xdr:col>
      <xdr:colOff>0</xdr:colOff>
      <xdr:row>46</xdr:row>
      <xdr:rowOff>85725</xdr:rowOff>
    </xdr:to>
    <xdr:sp>
      <xdr:nvSpPr>
        <xdr:cNvPr id="34" name="Line 64"/>
        <xdr:cNvSpPr>
          <a:spLocks/>
        </xdr:cNvSpPr>
      </xdr:nvSpPr>
      <xdr:spPr>
        <a:xfrm>
          <a:off x="6524625" y="7686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76200</xdr:rowOff>
    </xdr:from>
    <xdr:to>
      <xdr:col>27</xdr:col>
      <xdr:colOff>0</xdr:colOff>
      <xdr:row>50</xdr:row>
      <xdr:rowOff>76200</xdr:rowOff>
    </xdr:to>
    <xdr:sp>
      <xdr:nvSpPr>
        <xdr:cNvPr id="35" name="Line 65"/>
        <xdr:cNvSpPr>
          <a:spLocks/>
        </xdr:cNvSpPr>
      </xdr:nvSpPr>
      <xdr:spPr>
        <a:xfrm>
          <a:off x="4895850" y="83248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50</xdr:row>
      <xdr:rowOff>85725</xdr:rowOff>
    </xdr:from>
    <xdr:to>
      <xdr:col>18</xdr:col>
      <xdr:colOff>0</xdr:colOff>
      <xdr:row>50</xdr:row>
      <xdr:rowOff>85725</xdr:rowOff>
    </xdr:to>
    <xdr:sp>
      <xdr:nvSpPr>
        <xdr:cNvPr id="36" name="Line 66"/>
        <xdr:cNvSpPr>
          <a:spLocks/>
        </xdr:cNvSpPr>
      </xdr:nvSpPr>
      <xdr:spPr>
        <a:xfrm>
          <a:off x="4295775" y="8334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58</xdr:row>
      <xdr:rowOff>76200</xdr:rowOff>
    </xdr:from>
    <xdr:to>
      <xdr:col>18</xdr:col>
      <xdr:colOff>0</xdr:colOff>
      <xdr:row>58</xdr:row>
      <xdr:rowOff>76200</xdr:rowOff>
    </xdr:to>
    <xdr:sp>
      <xdr:nvSpPr>
        <xdr:cNvPr id="37" name="Line 73"/>
        <xdr:cNvSpPr>
          <a:spLocks/>
        </xdr:cNvSpPr>
      </xdr:nvSpPr>
      <xdr:spPr>
        <a:xfrm>
          <a:off x="463867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76200</xdr:rowOff>
    </xdr:from>
    <xdr:to>
      <xdr:col>20</xdr:col>
      <xdr:colOff>161925</xdr:colOff>
      <xdr:row>23</xdr:row>
      <xdr:rowOff>76200</xdr:rowOff>
    </xdr:to>
    <xdr:sp>
      <xdr:nvSpPr>
        <xdr:cNvPr id="38" name="Line 75"/>
        <xdr:cNvSpPr>
          <a:spLocks/>
        </xdr:cNvSpPr>
      </xdr:nvSpPr>
      <xdr:spPr>
        <a:xfrm>
          <a:off x="4895850" y="38957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28</xdr:row>
      <xdr:rowOff>85725</xdr:rowOff>
    </xdr:from>
    <xdr:to>
      <xdr:col>20</xdr:col>
      <xdr:colOff>0</xdr:colOff>
      <xdr:row>28</xdr:row>
      <xdr:rowOff>85725</xdr:rowOff>
    </xdr:to>
    <xdr:sp>
      <xdr:nvSpPr>
        <xdr:cNvPr id="39" name="Line 77"/>
        <xdr:cNvSpPr>
          <a:spLocks/>
        </xdr:cNvSpPr>
      </xdr:nvSpPr>
      <xdr:spPr>
        <a:xfrm>
          <a:off x="4905375" y="47148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28</xdr:row>
      <xdr:rowOff>85725</xdr:rowOff>
    </xdr:from>
    <xdr:to>
      <xdr:col>21</xdr:col>
      <xdr:colOff>0</xdr:colOff>
      <xdr:row>28</xdr:row>
      <xdr:rowOff>85725</xdr:rowOff>
    </xdr:to>
    <xdr:sp>
      <xdr:nvSpPr>
        <xdr:cNvPr id="40" name="Line 78"/>
        <xdr:cNvSpPr>
          <a:spLocks/>
        </xdr:cNvSpPr>
      </xdr:nvSpPr>
      <xdr:spPr>
        <a:xfrm>
          <a:off x="5457825" y="4714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32</xdr:row>
      <xdr:rowOff>85725</xdr:rowOff>
    </xdr:from>
    <xdr:to>
      <xdr:col>20</xdr:col>
      <xdr:colOff>0</xdr:colOff>
      <xdr:row>32</xdr:row>
      <xdr:rowOff>85725</xdr:rowOff>
    </xdr:to>
    <xdr:sp>
      <xdr:nvSpPr>
        <xdr:cNvPr id="41" name="Line 79"/>
        <xdr:cNvSpPr>
          <a:spLocks/>
        </xdr:cNvSpPr>
      </xdr:nvSpPr>
      <xdr:spPr>
        <a:xfrm>
          <a:off x="4905375" y="5362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32</xdr:row>
      <xdr:rowOff>85725</xdr:rowOff>
    </xdr:from>
    <xdr:to>
      <xdr:col>21</xdr:col>
      <xdr:colOff>0</xdr:colOff>
      <xdr:row>32</xdr:row>
      <xdr:rowOff>85725</xdr:rowOff>
    </xdr:to>
    <xdr:sp>
      <xdr:nvSpPr>
        <xdr:cNvPr id="42" name="Line 80"/>
        <xdr:cNvSpPr>
          <a:spLocks/>
        </xdr:cNvSpPr>
      </xdr:nvSpPr>
      <xdr:spPr>
        <a:xfrm>
          <a:off x="5457825" y="5362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36</xdr:row>
      <xdr:rowOff>85725</xdr:rowOff>
    </xdr:from>
    <xdr:to>
      <xdr:col>20</xdr:col>
      <xdr:colOff>0</xdr:colOff>
      <xdr:row>36</xdr:row>
      <xdr:rowOff>85725</xdr:rowOff>
    </xdr:to>
    <xdr:sp>
      <xdr:nvSpPr>
        <xdr:cNvPr id="43" name="Line 81"/>
        <xdr:cNvSpPr>
          <a:spLocks/>
        </xdr:cNvSpPr>
      </xdr:nvSpPr>
      <xdr:spPr>
        <a:xfrm>
          <a:off x="4905375" y="60293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36</xdr:row>
      <xdr:rowOff>85725</xdr:rowOff>
    </xdr:from>
    <xdr:to>
      <xdr:col>21</xdr:col>
      <xdr:colOff>0</xdr:colOff>
      <xdr:row>36</xdr:row>
      <xdr:rowOff>85725</xdr:rowOff>
    </xdr:to>
    <xdr:sp>
      <xdr:nvSpPr>
        <xdr:cNvPr id="44" name="Line 82"/>
        <xdr:cNvSpPr>
          <a:spLocks/>
        </xdr:cNvSpPr>
      </xdr:nvSpPr>
      <xdr:spPr>
        <a:xfrm>
          <a:off x="5457825" y="6029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58</xdr:row>
      <xdr:rowOff>95250</xdr:rowOff>
    </xdr:from>
    <xdr:to>
      <xdr:col>26</xdr:col>
      <xdr:colOff>304800</xdr:colOff>
      <xdr:row>58</xdr:row>
      <xdr:rowOff>95250</xdr:rowOff>
    </xdr:to>
    <xdr:sp>
      <xdr:nvSpPr>
        <xdr:cNvPr id="45" name="Line 84"/>
        <xdr:cNvSpPr>
          <a:spLocks/>
        </xdr:cNvSpPr>
      </xdr:nvSpPr>
      <xdr:spPr>
        <a:xfrm>
          <a:off x="4905375" y="966787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72</xdr:row>
      <xdr:rowOff>76200</xdr:rowOff>
    </xdr:from>
    <xdr:to>
      <xdr:col>20</xdr:col>
      <xdr:colOff>9525</xdr:colOff>
      <xdr:row>72</xdr:row>
      <xdr:rowOff>76200</xdr:rowOff>
    </xdr:to>
    <xdr:sp>
      <xdr:nvSpPr>
        <xdr:cNvPr id="46" name="Line 89"/>
        <xdr:cNvSpPr>
          <a:spLocks/>
        </xdr:cNvSpPr>
      </xdr:nvSpPr>
      <xdr:spPr>
        <a:xfrm>
          <a:off x="4905375" y="119348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72</xdr:row>
      <xdr:rowOff>66675</xdr:rowOff>
    </xdr:from>
    <xdr:to>
      <xdr:col>26</xdr:col>
      <xdr:colOff>19050</xdr:colOff>
      <xdr:row>72</xdr:row>
      <xdr:rowOff>66675</xdr:rowOff>
    </xdr:to>
    <xdr:sp>
      <xdr:nvSpPr>
        <xdr:cNvPr id="47" name="Line 90"/>
        <xdr:cNvSpPr>
          <a:spLocks/>
        </xdr:cNvSpPr>
      </xdr:nvSpPr>
      <xdr:spPr>
        <a:xfrm>
          <a:off x="5629275" y="119253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54</xdr:row>
      <xdr:rowOff>76200</xdr:rowOff>
    </xdr:from>
    <xdr:to>
      <xdr:col>26</xdr:col>
      <xdr:colOff>304800</xdr:colOff>
      <xdr:row>54</xdr:row>
      <xdr:rowOff>76200</xdr:rowOff>
    </xdr:to>
    <xdr:sp>
      <xdr:nvSpPr>
        <xdr:cNvPr id="48" name="Line 91"/>
        <xdr:cNvSpPr>
          <a:spLocks/>
        </xdr:cNvSpPr>
      </xdr:nvSpPr>
      <xdr:spPr>
        <a:xfrm>
          <a:off x="4905375" y="89725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23</xdr:row>
      <xdr:rowOff>0</xdr:rowOff>
    </xdr:from>
    <xdr:to>
      <xdr:col>18</xdr:col>
      <xdr:colOff>123825</xdr:colOff>
      <xdr:row>24</xdr:row>
      <xdr:rowOff>0</xdr:rowOff>
    </xdr:to>
    <xdr:sp>
      <xdr:nvSpPr>
        <xdr:cNvPr id="49" name="Line 95"/>
        <xdr:cNvSpPr>
          <a:spLocks/>
        </xdr:cNvSpPr>
      </xdr:nvSpPr>
      <xdr:spPr>
        <a:xfrm flipH="1" flipV="1">
          <a:off x="4724400" y="3819525"/>
          <a:ext cx="38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22</xdr:row>
      <xdr:rowOff>9525</xdr:rowOff>
    </xdr:from>
    <xdr:to>
      <xdr:col>19</xdr:col>
      <xdr:colOff>57150</xdr:colOff>
      <xdr:row>24</xdr:row>
      <xdr:rowOff>0</xdr:rowOff>
    </xdr:to>
    <xdr:sp>
      <xdr:nvSpPr>
        <xdr:cNvPr id="50" name="Line 96"/>
        <xdr:cNvSpPr>
          <a:spLocks/>
        </xdr:cNvSpPr>
      </xdr:nvSpPr>
      <xdr:spPr>
        <a:xfrm flipV="1">
          <a:off x="4762500" y="3667125"/>
          <a:ext cx="1905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22</xdr:row>
      <xdr:rowOff>9525</xdr:rowOff>
    </xdr:from>
    <xdr:to>
      <xdr:col>21</xdr:col>
      <xdr:colOff>0</xdr:colOff>
      <xdr:row>22</xdr:row>
      <xdr:rowOff>9525</xdr:rowOff>
    </xdr:to>
    <xdr:sp>
      <xdr:nvSpPr>
        <xdr:cNvPr id="51" name="Line 97"/>
        <xdr:cNvSpPr>
          <a:spLocks/>
        </xdr:cNvSpPr>
      </xdr:nvSpPr>
      <xdr:spPr>
        <a:xfrm>
          <a:off x="4943475" y="3667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23</xdr:row>
      <xdr:rowOff>9525</xdr:rowOff>
    </xdr:from>
    <xdr:to>
      <xdr:col>24</xdr:col>
      <xdr:colOff>238125</xdr:colOff>
      <xdr:row>24</xdr:row>
      <xdr:rowOff>0</xdr:rowOff>
    </xdr:to>
    <xdr:sp>
      <xdr:nvSpPr>
        <xdr:cNvPr id="52" name="Line 98"/>
        <xdr:cNvSpPr>
          <a:spLocks/>
        </xdr:cNvSpPr>
      </xdr:nvSpPr>
      <xdr:spPr>
        <a:xfrm>
          <a:off x="6515100" y="38290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22</xdr:row>
      <xdr:rowOff>0</xdr:rowOff>
    </xdr:from>
    <xdr:to>
      <xdr:col>25</xdr:col>
      <xdr:colOff>142875</xdr:colOff>
      <xdr:row>24</xdr:row>
      <xdr:rowOff>0</xdr:rowOff>
    </xdr:to>
    <xdr:sp>
      <xdr:nvSpPr>
        <xdr:cNvPr id="53" name="Line 99"/>
        <xdr:cNvSpPr>
          <a:spLocks/>
        </xdr:cNvSpPr>
      </xdr:nvSpPr>
      <xdr:spPr>
        <a:xfrm flipV="1">
          <a:off x="6515100" y="3657600"/>
          <a:ext cx="142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22</xdr:row>
      <xdr:rowOff>0</xdr:rowOff>
    </xdr:from>
    <xdr:to>
      <xdr:col>27</xdr:col>
      <xdr:colOff>76200</xdr:colOff>
      <xdr:row>22</xdr:row>
      <xdr:rowOff>0</xdr:rowOff>
    </xdr:to>
    <xdr:sp>
      <xdr:nvSpPr>
        <xdr:cNvPr id="54" name="Line 100"/>
        <xdr:cNvSpPr>
          <a:spLocks/>
        </xdr:cNvSpPr>
      </xdr:nvSpPr>
      <xdr:spPr>
        <a:xfrm>
          <a:off x="6667500" y="3657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tabSelected="1" workbookViewId="0" topLeftCell="A13">
      <selection activeCell="AB62" sqref="AB62:AC62"/>
    </sheetView>
  </sheetViews>
  <sheetFormatPr defaultColWidth="9.140625" defaultRowHeight="12.75"/>
  <cols>
    <col min="1" max="1" width="4.57421875" style="1" customWidth="1"/>
    <col min="2" max="2" width="2.140625" style="1" customWidth="1"/>
    <col min="3" max="3" width="7.00390625" style="1" customWidth="1"/>
    <col min="4" max="4" width="5.00390625" style="1" customWidth="1"/>
    <col min="5" max="5" width="5.7109375" style="1" customWidth="1"/>
    <col min="6" max="6" width="2.57421875" style="1" customWidth="1"/>
    <col min="7" max="7" width="5.00390625" style="1" customWidth="1"/>
    <col min="8" max="8" width="2.7109375" style="1" customWidth="1"/>
    <col min="9" max="9" width="4.28125" style="1" customWidth="1"/>
    <col min="10" max="10" width="4.421875" style="1" customWidth="1"/>
    <col min="11" max="11" width="5.57421875" style="1" customWidth="1"/>
    <col min="12" max="12" width="2.28125" style="1" customWidth="1"/>
    <col min="13" max="13" width="4.421875" style="1" customWidth="1"/>
    <col min="14" max="14" width="2.7109375" style="1" customWidth="1"/>
    <col min="15" max="16" width="2.140625" style="1" customWidth="1"/>
    <col min="17" max="17" width="1.57421875" style="1" customWidth="1"/>
    <col min="18" max="18" width="5.28125" style="1" customWidth="1"/>
    <col min="19" max="19" width="3.8515625" style="3" customWidth="1"/>
    <col min="20" max="20" width="8.28125" style="9" customWidth="1"/>
    <col min="21" max="22" width="2.7109375" style="9" customWidth="1"/>
    <col min="23" max="23" width="2.7109375" style="1" customWidth="1"/>
    <col min="24" max="24" width="4.28125" style="1" customWidth="1"/>
    <col min="25" max="25" width="3.57421875" style="1" customWidth="1"/>
    <col min="26" max="26" width="2.7109375" style="1" customWidth="1"/>
    <col min="27" max="27" width="5.57421875" style="1" customWidth="1"/>
    <col min="28" max="28" width="3.421875" style="1" customWidth="1"/>
    <col min="29" max="29" width="3.57421875" style="1" customWidth="1"/>
    <col min="30" max="30" width="4.7109375" style="1" customWidth="1"/>
    <col min="31" max="31" width="3.8515625" style="1" customWidth="1"/>
    <col min="32" max="32" width="2.8515625" style="1" customWidth="1"/>
    <col min="33" max="33" width="6.8515625" style="1" customWidth="1"/>
    <col min="34" max="34" width="2.57421875" style="1" customWidth="1"/>
    <col min="35" max="16384" width="9.140625" style="1" customWidth="1"/>
  </cols>
  <sheetData>
    <row r="1" spans="1:32" s="2" customFormat="1" ht="15.75">
      <c r="A1" s="55" t="s">
        <v>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3"/>
      <c r="O1" s="13"/>
      <c r="P1" s="13"/>
      <c r="Q1" s="39" t="s">
        <v>58</v>
      </c>
      <c r="R1" s="57"/>
      <c r="S1" s="69"/>
      <c r="T1" s="70"/>
      <c r="U1" s="70"/>
      <c r="V1" s="70"/>
      <c r="W1" s="57"/>
      <c r="X1" s="57"/>
      <c r="Y1" s="57"/>
      <c r="Z1" s="57"/>
      <c r="AA1" s="57"/>
      <c r="AB1" s="57"/>
      <c r="AC1" s="13"/>
      <c r="AD1" s="13"/>
      <c r="AE1" s="13"/>
      <c r="AF1" s="14"/>
    </row>
    <row r="2" spans="1:32" ht="15">
      <c r="A2" s="58" t="s">
        <v>0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8"/>
      <c r="O2" s="18"/>
      <c r="P2" s="18"/>
      <c r="Q2" s="18"/>
      <c r="R2" s="59" t="s">
        <v>144</v>
      </c>
      <c r="S2" s="71" t="s">
        <v>24</v>
      </c>
      <c r="T2" s="60" t="s">
        <v>60</v>
      </c>
      <c r="U2" s="72"/>
      <c r="V2" s="72"/>
      <c r="W2" s="60"/>
      <c r="X2" s="60"/>
      <c r="Y2" s="60"/>
      <c r="Z2" s="60"/>
      <c r="AA2" s="60"/>
      <c r="AB2" s="18"/>
      <c r="AC2" s="18"/>
      <c r="AD2" s="18"/>
      <c r="AE2" s="18"/>
      <c r="AF2" s="21"/>
    </row>
    <row r="3" spans="1:32" ht="12.75">
      <c r="A3" s="61" t="s">
        <v>1</v>
      </c>
      <c r="B3" s="62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8"/>
      <c r="O3" s="18"/>
      <c r="P3" s="18"/>
      <c r="Q3" s="18"/>
      <c r="R3" s="60" t="s">
        <v>61</v>
      </c>
      <c r="S3" s="71" t="s">
        <v>24</v>
      </c>
      <c r="T3" s="60" t="s">
        <v>72</v>
      </c>
      <c r="U3" s="72"/>
      <c r="V3" s="72"/>
      <c r="W3" s="60"/>
      <c r="X3" s="60"/>
      <c r="Y3" s="60"/>
      <c r="Z3" s="60"/>
      <c r="AA3" s="60"/>
      <c r="AB3" s="18"/>
      <c r="AC3" s="18"/>
      <c r="AD3" s="18"/>
      <c r="AE3" s="18"/>
      <c r="AF3" s="21"/>
    </row>
    <row r="4" spans="1:32" ht="12.75">
      <c r="A4" s="63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18"/>
      <c r="O4" s="18"/>
      <c r="P4" s="18"/>
      <c r="Q4" s="18"/>
      <c r="R4" s="60" t="s">
        <v>32</v>
      </c>
      <c r="S4" s="71" t="s">
        <v>24</v>
      </c>
      <c r="T4" s="60" t="s">
        <v>73</v>
      </c>
      <c r="U4" s="72"/>
      <c r="V4" s="72"/>
      <c r="W4" s="60"/>
      <c r="X4" s="60"/>
      <c r="Y4" s="60"/>
      <c r="Z4" s="60"/>
      <c r="AA4" s="60"/>
      <c r="AB4" s="18"/>
      <c r="AC4" s="18"/>
      <c r="AD4" s="18"/>
      <c r="AE4" s="18"/>
      <c r="AF4" s="21"/>
    </row>
    <row r="5" spans="1:32" ht="12" customHeight="1">
      <c r="A5" s="63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18"/>
      <c r="O5" s="18"/>
      <c r="P5" s="18"/>
      <c r="Q5" s="18"/>
      <c r="R5" s="60" t="s">
        <v>62</v>
      </c>
      <c r="S5" s="71" t="s">
        <v>24</v>
      </c>
      <c r="T5" s="60" t="s">
        <v>74</v>
      </c>
      <c r="U5" s="72"/>
      <c r="V5" s="72"/>
      <c r="W5" s="60"/>
      <c r="X5" s="60"/>
      <c r="Y5" s="60"/>
      <c r="Z5" s="60"/>
      <c r="AA5" s="60"/>
      <c r="AB5" s="18"/>
      <c r="AC5" s="18"/>
      <c r="AD5" s="18"/>
      <c r="AE5" s="18"/>
      <c r="AF5" s="21"/>
    </row>
    <row r="6" spans="1:32" ht="12.75">
      <c r="A6" s="106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8"/>
      <c r="O6" s="18"/>
      <c r="P6" s="18"/>
      <c r="Q6" s="18"/>
      <c r="R6" s="60" t="s">
        <v>16</v>
      </c>
      <c r="S6" s="71" t="s">
        <v>24</v>
      </c>
      <c r="T6" s="60" t="s">
        <v>134</v>
      </c>
      <c r="U6" s="72"/>
      <c r="V6" s="72"/>
      <c r="W6" s="60"/>
      <c r="X6" s="73">
        <v>3.14</v>
      </c>
      <c r="Y6" s="71"/>
      <c r="Z6" s="60"/>
      <c r="AA6" s="60"/>
      <c r="AB6" s="18"/>
      <c r="AC6" s="18"/>
      <c r="AD6" s="18"/>
      <c r="AE6" s="18"/>
      <c r="AF6" s="21"/>
    </row>
    <row r="7" spans="1:32" ht="12.75">
      <c r="A7" s="63" t="s">
        <v>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8"/>
      <c r="O7" s="18"/>
      <c r="P7" s="18"/>
      <c r="Q7" s="18"/>
      <c r="R7" s="60" t="s">
        <v>63</v>
      </c>
      <c r="S7" s="71" t="s">
        <v>24</v>
      </c>
      <c r="T7" s="60" t="s">
        <v>75</v>
      </c>
      <c r="U7" s="72"/>
      <c r="V7" s="72"/>
      <c r="W7" s="60"/>
      <c r="X7" s="60"/>
      <c r="Y7" s="60"/>
      <c r="Z7" s="60"/>
      <c r="AA7" s="60"/>
      <c r="AB7" s="18"/>
      <c r="AC7" s="18"/>
      <c r="AD7" s="18"/>
      <c r="AE7" s="18"/>
      <c r="AF7" s="21"/>
    </row>
    <row r="8" spans="1:32" ht="12" customHeight="1">
      <c r="A8" s="63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18"/>
      <c r="O8" s="18"/>
      <c r="P8" s="18"/>
      <c r="Q8" s="18"/>
      <c r="R8" s="60" t="s">
        <v>64</v>
      </c>
      <c r="S8" s="71" t="s">
        <v>24</v>
      </c>
      <c r="T8" s="60" t="s">
        <v>76</v>
      </c>
      <c r="U8" s="72"/>
      <c r="V8" s="72"/>
      <c r="W8" s="60"/>
      <c r="X8" s="60"/>
      <c r="Y8" s="60"/>
      <c r="Z8" s="60"/>
      <c r="AA8" s="60"/>
      <c r="AB8" s="18"/>
      <c r="AC8" s="18"/>
      <c r="AD8" s="18"/>
      <c r="AE8" s="18"/>
      <c r="AF8" s="21"/>
    </row>
    <row r="9" spans="1:32" ht="12.75">
      <c r="A9" s="106" t="s">
        <v>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18"/>
      <c r="O9" s="18"/>
      <c r="P9" s="18"/>
      <c r="Q9" s="18"/>
      <c r="R9" s="60" t="s">
        <v>31</v>
      </c>
      <c r="S9" s="71" t="s">
        <v>24</v>
      </c>
      <c r="T9" s="60" t="s">
        <v>77</v>
      </c>
      <c r="U9" s="72"/>
      <c r="V9" s="72"/>
      <c r="W9" s="60"/>
      <c r="X9" s="60"/>
      <c r="Y9" s="60"/>
      <c r="Z9" s="60"/>
      <c r="AA9" s="60"/>
      <c r="AB9" s="74">
        <v>0.02</v>
      </c>
      <c r="AC9" s="74"/>
      <c r="AD9" s="18"/>
      <c r="AE9" s="18"/>
      <c r="AF9" s="21"/>
    </row>
    <row r="10" spans="1:32" ht="12.75">
      <c r="A10" s="63" t="s">
        <v>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18"/>
      <c r="O10" s="18"/>
      <c r="P10" s="18"/>
      <c r="Q10" s="18"/>
      <c r="R10" s="60" t="s">
        <v>65</v>
      </c>
      <c r="S10" s="71" t="s">
        <v>24</v>
      </c>
      <c r="T10" s="60" t="s">
        <v>78</v>
      </c>
      <c r="U10" s="72"/>
      <c r="V10" s="72"/>
      <c r="W10" s="60"/>
      <c r="X10" s="60"/>
      <c r="Y10" s="60"/>
      <c r="Z10" s="60"/>
      <c r="AA10" s="60"/>
      <c r="AB10" s="18"/>
      <c r="AC10" s="18"/>
      <c r="AD10" s="18"/>
      <c r="AE10" s="18"/>
      <c r="AF10" s="21"/>
    </row>
    <row r="11" spans="1:32" ht="12.75">
      <c r="A11" s="63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18"/>
      <c r="O11" s="18"/>
      <c r="P11" s="18"/>
      <c r="Q11" s="18"/>
      <c r="R11" s="60" t="s">
        <v>66</v>
      </c>
      <c r="S11" s="71" t="s">
        <v>24</v>
      </c>
      <c r="T11" s="60" t="s">
        <v>79</v>
      </c>
      <c r="U11" s="72"/>
      <c r="V11" s="72"/>
      <c r="W11" s="60"/>
      <c r="X11" s="60"/>
      <c r="Y11" s="60"/>
      <c r="Z11" s="60"/>
      <c r="AA11" s="60"/>
      <c r="AB11" s="18"/>
      <c r="AC11" s="18"/>
      <c r="AD11" s="18"/>
      <c r="AE11" s="18"/>
      <c r="AF11" s="21"/>
    </row>
    <row r="12" spans="1:32" ht="12.75">
      <c r="A12" s="63" t="s">
        <v>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8"/>
      <c r="O12" s="18"/>
      <c r="P12" s="18"/>
      <c r="Q12" s="18"/>
      <c r="R12" s="60" t="s">
        <v>67</v>
      </c>
      <c r="S12" s="71" t="s">
        <v>24</v>
      </c>
      <c r="T12" s="60" t="s">
        <v>80</v>
      </c>
      <c r="U12" s="72"/>
      <c r="V12" s="72"/>
      <c r="W12" s="60"/>
      <c r="X12" s="60"/>
      <c r="Y12" s="60"/>
      <c r="Z12" s="60"/>
      <c r="AA12" s="60"/>
      <c r="AB12" s="18"/>
      <c r="AC12" s="18"/>
      <c r="AD12" s="18"/>
      <c r="AE12" s="18"/>
      <c r="AF12" s="21"/>
    </row>
    <row r="13" spans="1:32" ht="15">
      <c r="A13" s="106" t="s">
        <v>8</v>
      </c>
      <c r="B13" s="60"/>
      <c r="C13" s="60"/>
      <c r="D13" s="60"/>
      <c r="E13" s="60"/>
      <c r="F13" s="60"/>
      <c r="G13" s="64"/>
      <c r="H13" s="64"/>
      <c r="I13" s="64"/>
      <c r="J13" s="60"/>
      <c r="K13" s="60"/>
      <c r="L13" s="60"/>
      <c r="M13" s="60"/>
      <c r="N13" s="18"/>
      <c r="O13" s="18"/>
      <c r="P13" s="18"/>
      <c r="Q13" s="18"/>
      <c r="R13" s="60" t="s">
        <v>68</v>
      </c>
      <c r="S13" s="71" t="s">
        <v>24</v>
      </c>
      <c r="T13" s="60" t="s">
        <v>81</v>
      </c>
      <c r="U13" s="72"/>
      <c r="V13" s="72"/>
      <c r="W13" s="60"/>
      <c r="X13" s="60"/>
      <c r="Y13" s="60"/>
      <c r="Z13" s="60"/>
      <c r="AA13" s="60"/>
      <c r="AB13" s="18"/>
      <c r="AC13" s="18"/>
      <c r="AD13" s="18"/>
      <c r="AE13" s="18"/>
      <c r="AF13" s="21"/>
    </row>
    <row r="14" spans="1:32" ht="12" customHeight="1">
      <c r="A14" s="63"/>
      <c r="B14" s="60"/>
      <c r="C14" s="60"/>
      <c r="D14" s="60"/>
      <c r="E14" s="60"/>
      <c r="F14" s="60"/>
      <c r="G14" s="64"/>
      <c r="H14" s="64"/>
      <c r="I14" s="64"/>
      <c r="J14" s="60"/>
      <c r="K14" s="60"/>
      <c r="L14" s="60"/>
      <c r="M14" s="60"/>
      <c r="N14" s="18"/>
      <c r="O14" s="18"/>
      <c r="P14" s="18"/>
      <c r="Q14" s="18"/>
      <c r="R14" s="60" t="s">
        <v>69</v>
      </c>
      <c r="S14" s="71" t="s">
        <v>24</v>
      </c>
      <c r="T14" s="60" t="s">
        <v>82</v>
      </c>
      <c r="U14" s="72"/>
      <c r="V14" s="72"/>
      <c r="W14" s="60"/>
      <c r="X14" s="60"/>
      <c r="Y14" s="60"/>
      <c r="Z14" s="60"/>
      <c r="AA14" s="60"/>
      <c r="AB14" s="18"/>
      <c r="AC14" s="18"/>
      <c r="AD14" s="18"/>
      <c r="AE14" s="18"/>
      <c r="AF14" s="21"/>
    </row>
    <row r="15" spans="1:32" ht="12.75">
      <c r="A15" s="106" t="s">
        <v>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8"/>
      <c r="O15" s="18"/>
      <c r="P15" s="18"/>
      <c r="Q15" s="18"/>
      <c r="R15" s="60" t="s">
        <v>70</v>
      </c>
      <c r="S15" s="71" t="s">
        <v>24</v>
      </c>
      <c r="T15" s="60" t="s">
        <v>83</v>
      </c>
      <c r="U15" s="72"/>
      <c r="V15" s="72"/>
      <c r="W15" s="60"/>
      <c r="X15" s="60"/>
      <c r="Y15" s="60"/>
      <c r="Z15" s="60"/>
      <c r="AA15" s="60"/>
      <c r="AB15" s="18"/>
      <c r="AC15" s="18"/>
      <c r="AD15" s="18"/>
      <c r="AE15" s="18"/>
      <c r="AF15" s="21"/>
    </row>
    <row r="16" spans="1:32" ht="12.75">
      <c r="A16" s="63" t="s">
        <v>10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18"/>
      <c r="O16" s="18"/>
      <c r="P16" s="18"/>
      <c r="Q16" s="18"/>
      <c r="R16" s="60"/>
      <c r="S16" s="71"/>
      <c r="T16" s="72"/>
      <c r="U16" s="72"/>
      <c r="V16" s="72"/>
      <c r="W16" s="60"/>
      <c r="X16" s="60"/>
      <c r="Y16" s="60"/>
      <c r="Z16" s="60"/>
      <c r="AA16" s="60"/>
      <c r="AB16" s="18"/>
      <c r="AC16" s="18"/>
      <c r="AD16" s="18"/>
      <c r="AE16" s="18"/>
      <c r="AF16" s="21"/>
    </row>
    <row r="17" spans="1:32" ht="12.75">
      <c r="A17" s="63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8"/>
      <c r="O17" s="18"/>
      <c r="P17" s="18"/>
      <c r="Q17" s="18"/>
      <c r="R17" s="60" t="s">
        <v>61</v>
      </c>
      <c r="S17" s="71" t="s">
        <v>24</v>
      </c>
      <c r="T17" s="60" t="s">
        <v>90</v>
      </c>
      <c r="U17" s="72"/>
      <c r="V17" s="72"/>
      <c r="W17" s="60"/>
      <c r="X17" s="72"/>
      <c r="Y17" s="105">
        <v>210</v>
      </c>
      <c r="Z17" s="105"/>
      <c r="AA17" s="60" t="s">
        <v>91</v>
      </c>
      <c r="AB17" s="18"/>
      <c r="AC17" s="18"/>
      <c r="AD17" s="18"/>
      <c r="AE17" s="18"/>
      <c r="AF17" s="21"/>
    </row>
    <row r="18" spans="1:32" ht="12.75">
      <c r="A18" s="63" t="s">
        <v>11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18"/>
      <c r="O18" s="18"/>
      <c r="P18" s="18"/>
      <c r="Q18" s="18"/>
      <c r="R18" s="60" t="s">
        <v>32</v>
      </c>
      <c r="S18" s="71" t="s">
        <v>24</v>
      </c>
      <c r="T18" s="60" t="s">
        <v>92</v>
      </c>
      <c r="U18" s="72"/>
      <c r="V18" s="72"/>
      <c r="W18" s="60"/>
      <c r="X18" s="60"/>
      <c r="Y18" s="105">
        <v>60.22</v>
      </c>
      <c r="Z18" s="105"/>
      <c r="AA18" s="60" t="s">
        <v>93</v>
      </c>
      <c r="AB18" s="18"/>
      <c r="AC18" s="18"/>
      <c r="AD18" s="18"/>
      <c r="AE18" s="18"/>
      <c r="AF18" s="21"/>
    </row>
    <row r="19" spans="1:32" ht="12.75">
      <c r="A19" s="63" t="s">
        <v>12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18"/>
      <c r="O19" s="18"/>
      <c r="P19" s="18"/>
      <c r="Q19" s="18"/>
      <c r="R19" s="60" t="s">
        <v>71</v>
      </c>
      <c r="S19" s="71" t="s">
        <v>24</v>
      </c>
      <c r="T19" s="60" t="s">
        <v>94</v>
      </c>
      <c r="U19" s="72"/>
      <c r="V19" s="72"/>
      <c r="W19" s="60"/>
      <c r="X19" s="60"/>
      <c r="Y19" s="105">
        <v>8</v>
      </c>
      <c r="Z19" s="105"/>
      <c r="AA19" s="60" t="s">
        <v>95</v>
      </c>
      <c r="AB19" s="18"/>
      <c r="AC19" s="18"/>
      <c r="AD19" s="18"/>
      <c r="AE19" s="18"/>
      <c r="AF19" s="21"/>
    </row>
    <row r="20" spans="1:32" ht="12" customHeight="1">
      <c r="A20" s="63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18"/>
      <c r="O20" s="18"/>
      <c r="P20" s="18"/>
      <c r="Q20" s="18"/>
      <c r="R20" s="60" t="s">
        <v>64</v>
      </c>
      <c r="S20" s="71" t="s">
        <v>24</v>
      </c>
      <c r="T20" s="60" t="s">
        <v>96</v>
      </c>
      <c r="U20" s="72"/>
      <c r="V20" s="72"/>
      <c r="W20" s="60"/>
      <c r="X20" s="60"/>
      <c r="Y20" s="105">
        <v>1.5</v>
      </c>
      <c r="Z20" s="105"/>
      <c r="AA20" s="60" t="s">
        <v>93</v>
      </c>
      <c r="AB20" s="18" t="s">
        <v>145</v>
      </c>
      <c r="AC20" s="18"/>
      <c r="AD20" s="18"/>
      <c r="AE20" s="18"/>
      <c r="AF20" s="21"/>
    </row>
    <row r="21" spans="1:32" ht="12.75">
      <c r="A21" s="106" t="s">
        <v>13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18"/>
      <c r="O21" s="18"/>
      <c r="P21" s="18"/>
      <c r="Q21" s="18"/>
      <c r="R21" s="18"/>
      <c r="S21" s="19"/>
      <c r="T21" s="20"/>
      <c r="U21" s="20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21"/>
    </row>
    <row r="22" spans="1:32" ht="15.75">
      <c r="A22" s="63" t="s">
        <v>12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8"/>
      <c r="O22" s="18"/>
      <c r="P22" s="18"/>
      <c r="Q22" s="33" t="s">
        <v>84</v>
      </c>
      <c r="R22" s="18"/>
      <c r="S22" s="19"/>
      <c r="T22" s="20"/>
      <c r="U22" s="20"/>
      <c r="V22" s="20"/>
      <c r="W22" s="18"/>
      <c r="X22" s="18"/>
      <c r="Y22" s="18"/>
      <c r="Z22" s="18"/>
      <c r="AA22" s="18"/>
      <c r="AB22" s="18"/>
      <c r="AC22" s="18"/>
      <c r="AD22" s="18"/>
      <c r="AE22" s="18"/>
      <c r="AF22" s="21"/>
    </row>
    <row r="23" spans="1:32" ht="12.75">
      <c r="A23" s="63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18"/>
      <c r="O23" s="18"/>
      <c r="P23" s="18"/>
      <c r="Q23" s="18"/>
      <c r="R23" s="18"/>
      <c r="S23" s="19"/>
      <c r="T23" s="48" t="s">
        <v>61</v>
      </c>
      <c r="U23" s="48"/>
      <c r="V23" s="18"/>
      <c r="W23" s="18"/>
      <c r="X23" s="18"/>
      <c r="Y23" s="18"/>
      <c r="Z23" s="18"/>
      <c r="AA23" s="19">
        <f>Y17</f>
        <v>210</v>
      </c>
      <c r="AB23" s="18"/>
      <c r="AC23" s="18"/>
      <c r="AD23" s="18"/>
      <c r="AE23" s="18"/>
      <c r="AF23" s="21"/>
    </row>
    <row r="24" spans="1:32" ht="12.75">
      <c r="A24" s="63" t="s">
        <v>115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18"/>
      <c r="O24" s="18"/>
      <c r="P24" s="18"/>
      <c r="Q24" s="18"/>
      <c r="R24" s="18" t="s">
        <v>85</v>
      </c>
      <c r="S24" s="20" t="s">
        <v>143</v>
      </c>
      <c r="T24" s="19"/>
      <c r="U24" s="19"/>
      <c r="V24" s="19" t="s">
        <v>24</v>
      </c>
      <c r="W24" s="19"/>
      <c r="X24" s="19">
        <v>2</v>
      </c>
      <c r="Y24" s="19" t="s">
        <v>23</v>
      </c>
      <c r="Z24" s="40"/>
      <c r="AA24" s="19"/>
      <c r="AB24" s="19" t="s">
        <v>24</v>
      </c>
      <c r="AC24" s="48">
        <f>SQRT(AA23/AA25)*X24</f>
        <v>16.35591402419562</v>
      </c>
      <c r="AD24" s="48"/>
      <c r="AE24" s="18"/>
      <c r="AF24" s="21"/>
    </row>
    <row r="25" spans="1:32" ht="12.75">
      <c r="A25" s="63" t="s">
        <v>116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8"/>
      <c r="O25" s="18"/>
      <c r="P25" s="18"/>
      <c r="Q25" s="18"/>
      <c r="R25" s="41" t="s">
        <v>86</v>
      </c>
      <c r="S25" s="19"/>
      <c r="T25" s="53" t="s">
        <v>16</v>
      </c>
      <c r="U25" s="53"/>
      <c r="V25" s="18"/>
      <c r="W25" s="18"/>
      <c r="X25" s="18"/>
      <c r="Y25" s="18"/>
      <c r="Z25" s="18"/>
      <c r="AA25" s="19">
        <f>X6</f>
        <v>3.14</v>
      </c>
      <c r="AB25" s="18"/>
      <c r="AC25" s="18"/>
      <c r="AD25" s="18"/>
      <c r="AE25" s="18"/>
      <c r="AF25" s="21"/>
    </row>
    <row r="26" spans="1:32" ht="12.75">
      <c r="A26" s="63" t="s">
        <v>117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18"/>
      <c r="O26" s="18"/>
      <c r="P26" s="18"/>
      <c r="Q26" s="18"/>
      <c r="R26" s="60" t="s">
        <v>97</v>
      </c>
      <c r="S26" s="71"/>
      <c r="T26" s="76">
        <v>120</v>
      </c>
      <c r="U26" s="76"/>
      <c r="V26" s="76" t="s">
        <v>87</v>
      </c>
      <c r="W26" s="76"/>
      <c r="X26" s="60" t="s">
        <v>88</v>
      </c>
      <c r="Y26" s="60"/>
      <c r="Z26" s="60"/>
      <c r="AA26" s="60"/>
      <c r="AB26" s="60"/>
      <c r="AC26" s="60"/>
      <c r="AD26" s="60"/>
      <c r="AE26" s="18"/>
      <c r="AF26" s="21"/>
    </row>
    <row r="27" spans="1:32" ht="12.75" customHeight="1">
      <c r="A27" s="63" t="s">
        <v>118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18"/>
      <c r="O27" s="18"/>
      <c r="P27" s="18"/>
      <c r="Q27" s="18"/>
      <c r="R27" s="60"/>
      <c r="S27" s="71"/>
      <c r="T27" s="72"/>
      <c r="U27" s="72"/>
      <c r="V27" s="72"/>
      <c r="W27" s="60"/>
      <c r="X27" s="60"/>
      <c r="Y27" s="60"/>
      <c r="Z27" s="60"/>
      <c r="AA27" s="60"/>
      <c r="AB27" s="60"/>
      <c r="AC27" s="60"/>
      <c r="AD27" s="60"/>
      <c r="AE27" s="18"/>
      <c r="AF27" s="21"/>
    </row>
    <row r="28" spans="1:32" ht="12.75">
      <c r="A28" s="63" t="s">
        <v>119</v>
      </c>
      <c r="B28" s="60"/>
      <c r="C28" s="60"/>
      <c r="D28" s="60"/>
      <c r="E28" s="60" t="s">
        <v>125</v>
      </c>
      <c r="F28" s="60"/>
      <c r="G28" s="60"/>
      <c r="H28" s="60"/>
      <c r="I28" s="60" t="s">
        <v>126</v>
      </c>
      <c r="J28" s="60" t="s">
        <v>127</v>
      </c>
      <c r="K28" s="60"/>
      <c r="L28" s="60"/>
      <c r="M28" s="60"/>
      <c r="N28" s="18"/>
      <c r="O28" s="18"/>
      <c r="P28" s="18"/>
      <c r="Q28" s="18"/>
      <c r="R28" s="60"/>
      <c r="S28" s="71"/>
      <c r="T28" s="76" t="s">
        <v>59</v>
      </c>
      <c r="U28" s="76"/>
      <c r="V28" s="60"/>
      <c r="W28" s="76" t="s">
        <v>59</v>
      </c>
      <c r="X28" s="76"/>
      <c r="Y28" s="71"/>
      <c r="Z28" s="76">
        <f>T26</f>
        <v>120</v>
      </c>
      <c r="AA28" s="76"/>
      <c r="AB28" s="60"/>
      <c r="AC28" s="96">
        <f>Z28</f>
        <v>120</v>
      </c>
      <c r="AD28" s="96"/>
      <c r="AE28" s="18"/>
      <c r="AF28" s="21"/>
    </row>
    <row r="29" spans="1:32" ht="12.75">
      <c r="A29" s="63" t="s">
        <v>120</v>
      </c>
      <c r="B29" s="60"/>
      <c r="C29" s="60"/>
      <c r="D29" s="60"/>
      <c r="E29" s="65" t="s">
        <v>128</v>
      </c>
      <c r="F29" s="65"/>
      <c r="G29" s="65"/>
      <c r="H29" s="60"/>
      <c r="I29" s="60"/>
      <c r="J29" s="60"/>
      <c r="K29" s="60"/>
      <c r="L29" s="60"/>
      <c r="M29" s="60"/>
      <c r="N29" s="18"/>
      <c r="O29" s="18"/>
      <c r="P29" s="18"/>
      <c r="Q29" s="18"/>
      <c r="R29" s="60" t="s">
        <v>68</v>
      </c>
      <c r="S29" s="71" t="s">
        <v>24</v>
      </c>
      <c r="T29" s="71"/>
      <c r="U29" s="71"/>
      <c r="V29" s="71" t="s">
        <v>39</v>
      </c>
      <c r="W29" s="60"/>
      <c r="X29" s="60"/>
      <c r="Y29" s="60" t="s">
        <v>24</v>
      </c>
      <c r="Z29" s="60"/>
      <c r="AA29" s="71"/>
      <c r="AB29" s="71" t="s">
        <v>39</v>
      </c>
      <c r="AC29" s="71"/>
      <c r="AD29" s="71" t="s">
        <v>24</v>
      </c>
      <c r="AE29" s="27">
        <f>(Z28/(Z30*AA30))+(AC28/AC30)</f>
        <v>5.661091317035595</v>
      </c>
      <c r="AF29" s="24" t="s">
        <v>54</v>
      </c>
    </row>
    <row r="30" spans="1:32" ht="12.75">
      <c r="A30" s="63" t="s">
        <v>121</v>
      </c>
      <c r="B30" s="60"/>
      <c r="C30" s="60"/>
      <c r="D30" s="60"/>
      <c r="E30" s="66" t="s">
        <v>129</v>
      </c>
      <c r="F30" s="66"/>
      <c r="G30" s="66"/>
      <c r="H30" s="60"/>
      <c r="I30" s="60"/>
      <c r="J30" s="60"/>
      <c r="K30" s="60"/>
      <c r="L30" s="60"/>
      <c r="M30" s="60"/>
      <c r="N30" s="18"/>
      <c r="O30" s="18"/>
      <c r="P30" s="18"/>
      <c r="Q30" s="18"/>
      <c r="R30" s="60"/>
      <c r="S30" s="71"/>
      <c r="T30" s="76" t="s">
        <v>89</v>
      </c>
      <c r="U30" s="76"/>
      <c r="V30" s="60"/>
      <c r="W30" s="76" t="s">
        <v>32</v>
      </c>
      <c r="X30" s="76"/>
      <c r="Y30" s="71"/>
      <c r="Z30" s="71">
        <v>2</v>
      </c>
      <c r="AA30" s="60">
        <f>AC24</f>
        <v>16.35591402419562</v>
      </c>
      <c r="AB30" s="60"/>
      <c r="AC30" s="71">
        <f>Y18</f>
        <v>60.22</v>
      </c>
      <c r="AD30" s="60"/>
      <c r="AE30" s="18"/>
      <c r="AF30" s="21"/>
    </row>
    <row r="31" spans="1:32" ht="12.75">
      <c r="A31" s="63" t="s">
        <v>122</v>
      </c>
      <c r="B31" s="60"/>
      <c r="C31" s="60"/>
      <c r="D31" s="60"/>
      <c r="E31" s="65" t="s">
        <v>130</v>
      </c>
      <c r="F31" s="65"/>
      <c r="G31" s="65"/>
      <c r="H31" s="60"/>
      <c r="I31" s="60"/>
      <c r="J31" s="60"/>
      <c r="K31" s="60"/>
      <c r="L31" s="60"/>
      <c r="M31" s="60"/>
      <c r="N31" s="18"/>
      <c r="O31" s="18"/>
      <c r="P31" s="18"/>
      <c r="Q31" s="18"/>
      <c r="R31" s="60"/>
      <c r="S31" s="71"/>
      <c r="T31" s="72"/>
      <c r="U31" s="72"/>
      <c r="V31" s="60"/>
      <c r="W31" s="60"/>
      <c r="X31" s="60"/>
      <c r="Y31" s="60"/>
      <c r="Z31" s="60"/>
      <c r="AA31" s="60"/>
      <c r="AB31" s="60"/>
      <c r="AC31" s="60"/>
      <c r="AD31" s="60"/>
      <c r="AE31" s="18"/>
      <c r="AF31" s="21"/>
    </row>
    <row r="32" spans="1:32" ht="12.75">
      <c r="A32" s="63" t="s">
        <v>123</v>
      </c>
      <c r="B32" s="60"/>
      <c r="C32" s="60"/>
      <c r="D32" s="60"/>
      <c r="E32" s="65" t="s">
        <v>131</v>
      </c>
      <c r="F32" s="65"/>
      <c r="G32" s="65"/>
      <c r="H32" s="60"/>
      <c r="I32" s="60"/>
      <c r="J32" s="60"/>
      <c r="K32" s="60"/>
      <c r="L32" s="60"/>
      <c r="M32" s="60"/>
      <c r="N32" s="18"/>
      <c r="O32" s="18"/>
      <c r="P32" s="18"/>
      <c r="Q32" s="18"/>
      <c r="R32" s="60"/>
      <c r="S32" s="71"/>
      <c r="T32" s="76" t="s">
        <v>59</v>
      </c>
      <c r="U32" s="76"/>
      <c r="V32" s="60"/>
      <c r="W32" s="76">
        <f>T26</f>
        <v>120</v>
      </c>
      <c r="X32" s="76"/>
      <c r="Y32" s="76"/>
      <c r="Z32" s="60"/>
      <c r="AA32" s="60"/>
      <c r="AB32" s="60"/>
      <c r="AC32" s="60"/>
      <c r="AD32" s="60"/>
      <c r="AE32" s="18"/>
      <c r="AF32" s="21"/>
    </row>
    <row r="33" spans="1:32" ht="12.75">
      <c r="A33" s="63" t="s">
        <v>124</v>
      </c>
      <c r="B33" s="60"/>
      <c r="C33" s="60"/>
      <c r="D33" s="60"/>
      <c r="E33" s="67" t="s">
        <v>132</v>
      </c>
      <c r="F33" s="68">
        <v>30000</v>
      </c>
      <c r="G33" s="68"/>
      <c r="H33" s="60"/>
      <c r="I33" s="60"/>
      <c r="J33" s="60"/>
      <c r="K33" s="60"/>
      <c r="L33" s="60"/>
      <c r="M33" s="60"/>
      <c r="N33" s="18"/>
      <c r="O33" s="18"/>
      <c r="P33" s="18"/>
      <c r="Q33" s="18"/>
      <c r="R33" s="60" t="s">
        <v>65</v>
      </c>
      <c r="S33" s="71" t="s">
        <v>24</v>
      </c>
      <c r="T33" s="71"/>
      <c r="U33" s="71"/>
      <c r="V33" s="71" t="s">
        <v>24</v>
      </c>
      <c r="W33" s="60"/>
      <c r="X33" s="60"/>
      <c r="Y33" s="60"/>
      <c r="Z33" s="71" t="s">
        <v>24</v>
      </c>
      <c r="AA33" s="60">
        <f>W32/(W34*Y34)</f>
        <v>10</v>
      </c>
      <c r="AB33" s="23" t="s">
        <v>54</v>
      </c>
      <c r="AC33" s="18"/>
      <c r="AD33" s="18"/>
      <c r="AE33" s="18"/>
      <c r="AF33" s="21"/>
    </row>
    <row r="34" spans="1:32" ht="14.25">
      <c r="A34" s="32" t="s">
        <v>28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60"/>
      <c r="S34" s="71"/>
      <c r="T34" s="76" t="s">
        <v>98</v>
      </c>
      <c r="U34" s="76"/>
      <c r="V34" s="60"/>
      <c r="W34" s="60">
        <f>Y19</f>
        <v>8</v>
      </c>
      <c r="X34" s="60"/>
      <c r="Y34" s="78">
        <f>Y20</f>
        <v>1.5</v>
      </c>
      <c r="Z34" s="60"/>
      <c r="AA34" s="60"/>
      <c r="AB34" s="18"/>
      <c r="AC34" s="18"/>
      <c r="AD34" s="18"/>
      <c r="AE34" s="18"/>
      <c r="AF34" s="21"/>
    </row>
    <row r="35" spans="1:32" ht="12.75">
      <c r="A35" s="63" t="s">
        <v>14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20"/>
      <c r="U35" s="20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1"/>
    </row>
    <row r="36" spans="1:32" ht="12.75">
      <c r="A36" s="22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60"/>
      <c r="R36" s="71">
        <v>1</v>
      </c>
      <c r="S36" s="71"/>
      <c r="T36" s="76">
        <v>1</v>
      </c>
      <c r="U36" s="76"/>
      <c r="V36" s="60"/>
      <c r="W36" s="76">
        <v>1</v>
      </c>
      <c r="X36" s="76"/>
      <c r="Y36" s="71"/>
      <c r="Z36" s="76">
        <v>1</v>
      </c>
      <c r="AA36" s="76"/>
      <c r="AB36" s="60"/>
      <c r="AC36" s="76">
        <v>1</v>
      </c>
      <c r="AD36" s="76"/>
      <c r="AE36" s="18"/>
      <c r="AF36" s="21"/>
    </row>
    <row r="37" spans="1:32" ht="12.75">
      <c r="A37" s="22"/>
      <c r="B37" s="18"/>
      <c r="C37" s="54" t="s">
        <v>16</v>
      </c>
      <c r="D37" s="54"/>
      <c r="E37" s="45"/>
      <c r="F37" s="45"/>
      <c r="G37" s="18"/>
      <c r="H37" s="18"/>
      <c r="I37" s="48" t="s">
        <v>133</v>
      </c>
      <c r="J37" s="48"/>
      <c r="K37" s="19"/>
      <c r="L37" s="19"/>
      <c r="M37" s="18"/>
      <c r="N37" s="18"/>
      <c r="O37" s="18"/>
      <c r="P37" s="18"/>
      <c r="Q37" s="60"/>
      <c r="R37" s="71"/>
      <c r="S37" s="71" t="s">
        <v>24</v>
      </c>
      <c r="T37" s="71"/>
      <c r="U37" s="71"/>
      <c r="V37" s="71" t="s">
        <v>39</v>
      </c>
      <c r="W37" s="71"/>
      <c r="X37" s="71"/>
      <c r="Y37" s="71" t="s">
        <v>24</v>
      </c>
      <c r="Z37" s="71"/>
      <c r="AA37" s="71"/>
      <c r="AB37" s="71" t="s">
        <v>39</v>
      </c>
      <c r="AC37" s="71"/>
      <c r="AD37" s="71"/>
      <c r="AE37" s="18"/>
      <c r="AF37" s="21"/>
    </row>
    <row r="38" spans="1:32" ht="12.75">
      <c r="A38" s="22" t="s">
        <v>15</v>
      </c>
      <c r="B38" s="18"/>
      <c r="C38" s="18"/>
      <c r="D38" s="18"/>
      <c r="E38" s="18"/>
      <c r="F38" s="18" t="s">
        <v>23</v>
      </c>
      <c r="G38" s="19" t="s">
        <v>107</v>
      </c>
      <c r="H38" s="19"/>
      <c r="I38" s="19"/>
      <c r="J38" s="19"/>
      <c r="K38" s="19"/>
      <c r="L38" s="19"/>
      <c r="M38" s="18"/>
      <c r="N38" s="18"/>
      <c r="O38" s="18"/>
      <c r="P38" s="18"/>
      <c r="Q38" s="60"/>
      <c r="R38" s="71" t="s">
        <v>69</v>
      </c>
      <c r="S38" s="71"/>
      <c r="T38" s="76" t="s">
        <v>68</v>
      </c>
      <c r="U38" s="76"/>
      <c r="V38" s="60"/>
      <c r="W38" s="76" t="s">
        <v>65</v>
      </c>
      <c r="X38" s="76"/>
      <c r="Y38" s="71"/>
      <c r="Z38" s="76">
        <f>AE29</f>
        <v>5.661091317035595</v>
      </c>
      <c r="AA38" s="76"/>
      <c r="AB38" s="60"/>
      <c r="AC38" s="76">
        <f>AA33</f>
        <v>10</v>
      </c>
      <c r="AD38" s="76"/>
      <c r="AE38" s="18"/>
      <c r="AF38" s="21"/>
    </row>
    <row r="39" spans="1:32" ht="12.75">
      <c r="A39" s="22"/>
      <c r="B39" s="18"/>
      <c r="C39" s="48" t="s">
        <v>137</v>
      </c>
      <c r="D39" s="48"/>
      <c r="E39" s="19"/>
      <c r="F39" s="19"/>
      <c r="G39" s="18"/>
      <c r="H39" s="18"/>
      <c r="I39" s="47" t="s">
        <v>31</v>
      </c>
      <c r="J39" s="47"/>
      <c r="K39" s="44"/>
      <c r="L39" s="44"/>
      <c r="M39" s="18"/>
      <c r="N39" s="18"/>
      <c r="O39" s="18"/>
      <c r="P39" s="18"/>
      <c r="Q39" s="60"/>
      <c r="R39" s="60"/>
      <c r="S39" s="71"/>
      <c r="T39" s="72"/>
      <c r="U39" s="72"/>
      <c r="V39" s="60"/>
      <c r="W39" s="60"/>
      <c r="X39" s="60"/>
      <c r="Y39" s="60"/>
      <c r="Z39" s="60"/>
      <c r="AA39" s="60"/>
      <c r="AB39" s="60"/>
      <c r="AC39" s="60"/>
      <c r="AD39" s="60"/>
      <c r="AE39" s="18"/>
      <c r="AF39" s="21"/>
    </row>
    <row r="40" spans="1:32" ht="12.75">
      <c r="A40" s="22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60"/>
      <c r="R40" s="60"/>
      <c r="S40" s="71"/>
      <c r="T40" s="71" t="str">
        <f>R29</f>
        <v>Ry</v>
      </c>
      <c r="U40" s="71" t="s">
        <v>23</v>
      </c>
      <c r="V40" s="76" t="str">
        <f>R33</f>
        <v>Rç</v>
      </c>
      <c r="W40" s="76"/>
      <c r="X40" s="60"/>
      <c r="Y40" s="76">
        <f>AE29</f>
        <v>5.661091317035595</v>
      </c>
      <c r="Z40" s="76"/>
      <c r="AA40" s="71" t="s">
        <v>23</v>
      </c>
      <c r="AB40" s="71">
        <f>AA33</f>
        <v>10</v>
      </c>
      <c r="AC40" s="60"/>
      <c r="AD40" s="60"/>
      <c r="AE40" s="18"/>
      <c r="AF40" s="21"/>
    </row>
    <row r="41" spans="1:32" ht="12.75">
      <c r="A41" s="63" t="s">
        <v>17</v>
      </c>
      <c r="B41" s="60"/>
      <c r="C41" s="60" t="s">
        <v>112</v>
      </c>
      <c r="D41" s="60"/>
      <c r="E41" s="60"/>
      <c r="F41" s="60"/>
      <c r="G41" s="73">
        <v>100</v>
      </c>
      <c r="H41" s="60" t="s">
        <v>87</v>
      </c>
      <c r="I41" s="60"/>
      <c r="J41" s="60" t="s">
        <v>111</v>
      </c>
      <c r="K41" s="60"/>
      <c r="L41" s="60"/>
      <c r="M41" s="60"/>
      <c r="N41" s="60"/>
      <c r="O41" s="18"/>
      <c r="P41" s="18"/>
      <c r="Q41" s="60"/>
      <c r="R41" s="71" t="s">
        <v>69</v>
      </c>
      <c r="S41" s="71" t="s">
        <v>24</v>
      </c>
      <c r="T41" s="60"/>
      <c r="U41" s="71"/>
      <c r="V41" s="60"/>
      <c r="W41" s="60"/>
      <c r="X41" s="71" t="s">
        <v>24</v>
      </c>
      <c r="Y41" s="60"/>
      <c r="Z41" s="60"/>
      <c r="AA41" s="71"/>
      <c r="AB41" s="71"/>
      <c r="AC41" s="60" t="s">
        <v>24</v>
      </c>
      <c r="AD41" s="97">
        <f>Y40*AB40/(Y42+AB42)</f>
        <v>3.6147489357128357</v>
      </c>
      <c r="AE41" s="23" t="s">
        <v>54</v>
      </c>
      <c r="AF41" s="21"/>
    </row>
    <row r="42" spans="1:32" ht="12.75">
      <c r="A42" s="63" t="s">
        <v>19</v>
      </c>
      <c r="B42" s="60"/>
      <c r="C42" s="60" t="s">
        <v>20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18"/>
      <c r="P42" s="18"/>
      <c r="Q42" s="60"/>
      <c r="R42" s="60"/>
      <c r="S42" s="71"/>
      <c r="T42" s="71" t="str">
        <f>R29</f>
        <v>Ry</v>
      </c>
      <c r="U42" s="71" t="s">
        <v>39</v>
      </c>
      <c r="V42" s="76" t="str">
        <f>R33</f>
        <v>Rç</v>
      </c>
      <c r="W42" s="76"/>
      <c r="X42" s="60"/>
      <c r="Y42" s="76">
        <f>AE29</f>
        <v>5.661091317035595</v>
      </c>
      <c r="Z42" s="76"/>
      <c r="AA42" s="71" t="s">
        <v>39</v>
      </c>
      <c r="AB42" s="71">
        <f>AA33</f>
        <v>10</v>
      </c>
      <c r="AC42" s="60"/>
      <c r="AD42" s="60"/>
      <c r="AE42" s="18"/>
      <c r="AF42" s="21"/>
    </row>
    <row r="43" spans="1:32" ht="12.75">
      <c r="A43" s="63" t="s">
        <v>21</v>
      </c>
      <c r="B43" s="60"/>
      <c r="C43" s="60" t="s">
        <v>22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18"/>
      <c r="P43" s="18"/>
      <c r="Q43" s="60"/>
      <c r="R43" s="60"/>
      <c r="S43" s="71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18"/>
      <c r="AF43" s="21"/>
    </row>
    <row r="44" spans="1:32" ht="15.75">
      <c r="A44" s="63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18"/>
      <c r="P44" s="18"/>
      <c r="Q44" s="98" t="s">
        <v>99</v>
      </c>
      <c r="R44" s="60"/>
      <c r="S44" s="71"/>
      <c r="T44" s="72"/>
      <c r="U44" s="72"/>
      <c r="V44" s="72"/>
      <c r="W44" s="60"/>
      <c r="X44" s="60"/>
      <c r="Y44" s="60"/>
      <c r="Z44" s="60"/>
      <c r="AA44" s="60"/>
      <c r="AB44" s="60"/>
      <c r="AC44" s="60"/>
      <c r="AD44" s="60"/>
      <c r="AE44" s="18"/>
      <c r="AF44" s="21"/>
    </row>
    <row r="45" spans="1:32" ht="12.75">
      <c r="A45" s="63"/>
      <c r="B45" s="60"/>
      <c r="C45" s="71"/>
      <c r="D45" s="71">
        <f>G41</f>
        <v>100</v>
      </c>
      <c r="E45" s="71"/>
      <c r="F45" s="71"/>
      <c r="G45" s="60"/>
      <c r="H45" s="60"/>
      <c r="I45" s="71">
        <f>Y19</f>
        <v>8</v>
      </c>
      <c r="J45" s="71">
        <f>Y20</f>
        <v>1.5</v>
      </c>
      <c r="K45" s="71"/>
      <c r="L45" s="71"/>
      <c r="M45" s="60"/>
      <c r="N45" s="60"/>
      <c r="O45" s="18"/>
      <c r="P45" s="18"/>
      <c r="Q45" s="60"/>
      <c r="R45" s="60"/>
      <c r="S45" s="71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18"/>
      <c r="AF45" s="21"/>
    </row>
    <row r="46" spans="1:32" ht="12.75">
      <c r="A46" s="63" t="s">
        <v>15</v>
      </c>
      <c r="B46" s="60"/>
      <c r="C46" s="60"/>
      <c r="D46" s="60"/>
      <c r="E46" s="60"/>
      <c r="F46" s="60"/>
      <c r="G46" s="71" t="s">
        <v>108</v>
      </c>
      <c r="H46" s="71" t="s">
        <v>107</v>
      </c>
      <c r="I46" s="71"/>
      <c r="J46" s="71"/>
      <c r="K46" s="71">
        <f>I45*J45/I47</f>
        <v>600</v>
      </c>
      <c r="L46" s="71" t="s">
        <v>24</v>
      </c>
      <c r="M46" s="71">
        <f>LN(K46)</f>
        <v>6.396929655216146</v>
      </c>
      <c r="N46" s="60"/>
      <c r="O46" s="18"/>
      <c r="P46" s="18"/>
      <c r="Q46" s="60"/>
      <c r="R46" s="71">
        <v>1</v>
      </c>
      <c r="S46" s="71"/>
      <c r="T46" s="71">
        <v>1</v>
      </c>
      <c r="U46" s="60"/>
      <c r="V46" s="76">
        <v>1</v>
      </c>
      <c r="W46" s="76"/>
      <c r="X46" s="60"/>
      <c r="Y46" s="76">
        <v>1</v>
      </c>
      <c r="Z46" s="76"/>
      <c r="AA46" s="60"/>
      <c r="AB46" s="60"/>
      <c r="AC46" s="60"/>
      <c r="AD46" s="60"/>
      <c r="AE46" s="18"/>
      <c r="AF46" s="21"/>
    </row>
    <row r="47" spans="1:32" ht="12.75">
      <c r="A47" s="63"/>
      <c r="B47" s="60"/>
      <c r="C47" s="71">
        <v>2</v>
      </c>
      <c r="D47" s="71">
        <f>X6</f>
        <v>3.14</v>
      </c>
      <c r="E47" s="71">
        <f>Y20</f>
        <v>1.5</v>
      </c>
      <c r="F47" s="71"/>
      <c r="G47" s="60"/>
      <c r="H47" s="60"/>
      <c r="I47" s="75">
        <f>AB9</f>
        <v>0.02</v>
      </c>
      <c r="J47" s="76"/>
      <c r="K47" s="60"/>
      <c r="L47" s="60"/>
      <c r="M47" s="60"/>
      <c r="N47" s="60"/>
      <c r="O47" s="18"/>
      <c r="P47" s="18"/>
      <c r="Q47" s="60"/>
      <c r="R47" s="71"/>
      <c r="S47" s="71" t="s">
        <v>24</v>
      </c>
      <c r="T47" s="71"/>
      <c r="U47" s="71" t="s">
        <v>39</v>
      </c>
      <c r="V47" s="71"/>
      <c r="W47" s="71"/>
      <c r="X47" s="71" t="s">
        <v>39</v>
      </c>
      <c r="Y47" s="71"/>
      <c r="Z47" s="71"/>
      <c r="AA47" s="71" t="s">
        <v>24</v>
      </c>
      <c r="AB47" s="60"/>
      <c r="AC47" s="60"/>
      <c r="AD47" s="60"/>
      <c r="AE47" s="18"/>
      <c r="AF47" s="21"/>
    </row>
    <row r="48" spans="1:32" ht="12.75">
      <c r="A48" s="63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18"/>
      <c r="P48" s="18"/>
      <c r="Q48" s="60"/>
      <c r="R48" s="71" t="s">
        <v>70</v>
      </c>
      <c r="S48" s="71"/>
      <c r="T48" s="71" t="s">
        <v>65</v>
      </c>
      <c r="U48" s="60"/>
      <c r="V48" s="76" t="s">
        <v>66</v>
      </c>
      <c r="W48" s="76"/>
      <c r="X48" s="60"/>
      <c r="Y48" s="76" t="s">
        <v>67</v>
      </c>
      <c r="Z48" s="76"/>
      <c r="AA48" s="60"/>
      <c r="AB48" s="60"/>
      <c r="AC48" s="60"/>
      <c r="AD48" s="60"/>
      <c r="AE48" s="18"/>
      <c r="AF48" s="21"/>
    </row>
    <row r="49" spans="1:32" ht="12.75">
      <c r="A49" s="63" t="s">
        <v>15</v>
      </c>
      <c r="B49" s="60"/>
      <c r="C49" s="77">
        <f>D45/(C47*D47*E47)</f>
        <v>10.615711252653927</v>
      </c>
      <c r="D49" s="71" t="s">
        <v>23</v>
      </c>
      <c r="E49" s="71">
        <f>M46</f>
        <v>6.396929655216146</v>
      </c>
      <c r="F49" s="71"/>
      <c r="G49" s="71"/>
      <c r="H49" s="71"/>
      <c r="I49" s="71"/>
      <c r="J49" s="78"/>
      <c r="K49" s="60"/>
      <c r="L49" s="60"/>
      <c r="M49" s="60"/>
      <c r="N49" s="60"/>
      <c r="O49" s="18"/>
      <c r="P49" s="18"/>
      <c r="Q49" s="60"/>
      <c r="R49" s="60"/>
      <c r="S49" s="71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18"/>
      <c r="AF49" s="21"/>
    </row>
    <row r="50" spans="1:32" ht="12.75">
      <c r="A50" s="63" t="s">
        <v>15</v>
      </c>
      <c r="B50" s="60"/>
      <c r="C50" s="77">
        <f>C49*E49</f>
        <v>67.90795812331365</v>
      </c>
      <c r="D50" s="71"/>
      <c r="E50" s="79"/>
      <c r="F50" s="79"/>
      <c r="G50" s="71"/>
      <c r="H50" s="71"/>
      <c r="I50" s="71"/>
      <c r="J50" s="80"/>
      <c r="K50" s="60"/>
      <c r="L50" s="60"/>
      <c r="M50" s="60"/>
      <c r="N50" s="60"/>
      <c r="O50" s="18"/>
      <c r="P50" s="18"/>
      <c r="Q50" s="91"/>
      <c r="R50" s="71">
        <v>1</v>
      </c>
      <c r="S50" s="71"/>
      <c r="T50" s="60" t="s">
        <v>100</v>
      </c>
      <c r="U50" s="71" t="s">
        <v>39</v>
      </c>
      <c r="V50" s="76" t="s">
        <v>101</v>
      </c>
      <c r="W50" s="76"/>
      <c r="X50" s="76"/>
      <c r="Y50" s="71" t="s">
        <v>39</v>
      </c>
      <c r="Z50" s="76" t="s">
        <v>102</v>
      </c>
      <c r="AA50" s="76"/>
      <c r="AB50" s="99"/>
      <c r="AC50" s="60"/>
      <c r="AD50" s="60"/>
      <c r="AE50" s="18"/>
      <c r="AF50" s="21"/>
    </row>
    <row r="51" spans="1:32" ht="12.75">
      <c r="A51" s="63" t="s">
        <v>15</v>
      </c>
      <c r="B51" s="60"/>
      <c r="C51" s="77">
        <f>C50</f>
        <v>67.90795812331365</v>
      </c>
      <c r="D51" s="60"/>
      <c r="E51" s="60" t="s">
        <v>87</v>
      </c>
      <c r="F51" s="60"/>
      <c r="G51" s="60" t="s">
        <v>25</v>
      </c>
      <c r="H51" s="60"/>
      <c r="I51" s="60"/>
      <c r="J51" s="60"/>
      <c r="K51" s="60"/>
      <c r="L51" s="60"/>
      <c r="M51" s="60"/>
      <c r="N51" s="60"/>
      <c r="O51" s="18"/>
      <c r="P51" s="18"/>
      <c r="Q51" s="60"/>
      <c r="R51" s="71"/>
      <c r="S51" s="71" t="s">
        <v>24</v>
      </c>
      <c r="T51" s="60"/>
      <c r="U51" s="60"/>
      <c r="V51" s="60"/>
      <c r="W51" s="60"/>
      <c r="X51" s="60"/>
      <c r="Y51" s="60"/>
      <c r="Z51" s="60"/>
      <c r="AA51" s="60"/>
      <c r="AB51" s="71" t="s">
        <v>24</v>
      </c>
      <c r="AC51" s="60"/>
      <c r="AD51" s="60"/>
      <c r="AE51" s="18"/>
      <c r="AF51" s="21"/>
    </row>
    <row r="52" spans="1:32" ht="12.75">
      <c r="A52" s="22"/>
      <c r="B52" s="18"/>
      <c r="C52" s="4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60"/>
      <c r="R52" s="71" t="s">
        <v>70</v>
      </c>
      <c r="S52" s="71"/>
      <c r="T52" s="71" t="s">
        <v>65</v>
      </c>
      <c r="U52" s="71" t="s">
        <v>23</v>
      </c>
      <c r="V52" s="76" t="s">
        <v>66</v>
      </c>
      <c r="W52" s="76"/>
      <c r="X52" s="76"/>
      <c r="Y52" s="71" t="s">
        <v>23</v>
      </c>
      <c r="Z52" s="76" t="s">
        <v>67</v>
      </c>
      <c r="AA52" s="76"/>
      <c r="AB52" s="60"/>
      <c r="AC52" s="60"/>
      <c r="AD52" s="60"/>
      <c r="AE52" s="18"/>
      <c r="AF52" s="21"/>
    </row>
    <row r="53" spans="1:32" ht="12.75">
      <c r="A53" s="63"/>
      <c r="B53" s="60"/>
      <c r="C53" s="77">
        <f>C51</f>
        <v>67.90795812331365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18"/>
      <c r="O53" s="18"/>
      <c r="P53" s="18"/>
      <c r="Q53" s="60"/>
      <c r="R53" s="60"/>
      <c r="S53" s="71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18"/>
      <c r="AF53" s="21"/>
    </row>
    <row r="54" spans="1:32" ht="12.75">
      <c r="A54" s="63" t="s">
        <v>15</v>
      </c>
      <c r="B54" s="60"/>
      <c r="C54" s="71"/>
      <c r="D54" s="60" t="s">
        <v>15</v>
      </c>
      <c r="E54" s="81">
        <f>C53/C55</f>
        <v>8.488494765414206</v>
      </c>
      <c r="F54" s="82"/>
      <c r="G54" s="60" t="s">
        <v>26</v>
      </c>
      <c r="H54" s="60"/>
      <c r="I54" s="60">
        <f>Y19</f>
        <v>8</v>
      </c>
      <c r="J54" s="60" t="s">
        <v>135</v>
      </c>
      <c r="K54" s="60"/>
      <c r="L54" s="60"/>
      <c r="M54" s="60"/>
      <c r="N54" s="18"/>
      <c r="O54" s="18"/>
      <c r="P54" s="18"/>
      <c r="Q54" s="60"/>
      <c r="R54" s="71"/>
      <c r="S54" s="71"/>
      <c r="T54" s="71" t="s">
        <v>65</v>
      </c>
      <c r="U54" s="71" t="s">
        <v>23</v>
      </c>
      <c r="V54" s="76" t="s">
        <v>66</v>
      </c>
      <c r="W54" s="76"/>
      <c r="X54" s="76"/>
      <c r="Y54" s="71" t="s">
        <v>23</v>
      </c>
      <c r="Z54" s="76" t="s">
        <v>67</v>
      </c>
      <c r="AA54" s="76"/>
      <c r="AB54" s="99"/>
      <c r="AC54" s="99"/>
      <c r="AD54" s="60"/>
      <c r="AE54" s="18"/>
      <c r="AF54" s="21"/>
    </row>
    <row r="55" spans="1:32" ht="12.75" customHeight="1">
      <c r="A55" s="83"/>
      <c r="B55" s="84"/>
      <c r="C55" s="85">
        <f>Y19</f>
        <v>8</v>
      </c>
      <c r="D55" s="84"/>
      <c r="E55" s="60"/>
      <c r="F55" s="60"/>
      <c r="G55" s="60"/>
      <c r="H55" s="60"/>
      <c r="I55" s="60"/>
      <c r="J55" s="60"/>
      <c r="K55" s="60"/>
      <c r="L55" s="60"/>
      <c r="M55" s="60"/>
      <c r="N55" s="18"/>
      <c r="O55" s="18"/>
      <c r="P55" s="18"/>
      <c r="Q55" s="60"/>
      <c r="R55" s="71" t="s">
        <v>70</v>
      </c>
      <c r="S55" s="71" t="s">
        <v>24</v>
      </c>
      <c r="T55" s="71"/>
      <c r="U55" s="71"/>
      <c r="V55" s="71"/>
      <c r="W55" s="71"/>
      <c r="X55" s="60"/>
      <c r="Y55" s="71"/>
      <c r="Z55" s="60"/>
      <c r="AA55" s="60"/>
      <c r="AB55" s="60"/>
      <c r="AC55" s="71"/>
      <c r="AD55" s="60"/>
      <c r="AE55" s="18"/>
      <c r="AF55" s="21"/>
    </row>
    <row r="56" spans="1:32" ht="12.75" customHeight="1">
      <c r="A56" s="83" t="s">
        <v>15</v>
      </c>
      <c r="B56" s="84"/>
      <c r="C56" s="86">
        <f>E54</f>
        <v>8.488494765414206</v>
      </c>
      <c r="D56" s="60" t="s">
        <v>87</v>
      </c>
      <c r="E56" s="60"/>
      <c r="F56" s="60"/>
      <c r="G56" s="60"/>
      <c r="H56" s="60"/>
      <c r="I56" s="60"/>
      <c r="J56" s="60"/>
      <c r="K56" s="60"/>
      <c r="L56" s="60"/>
      <c r="M56" s="60"/>
      <c r="N56" s="18"/>
      <c r="O56" s="18"/>
      <c r="P56" s="18"/>
      <c r="Q56" s="60"/>
      <c r="R56" s="71"/>
      <c r="S56" s="71"/>
      <c r="T56" s="60" t="s">
        <v>100</v>
      </c>
      <c r="U56" s="71" t="s">
        <v>39</v>
      </c>
      <c r="V56" s="76" t="s">
        <v>101</v>
      </c>
      <c r="W56" s="76"/>
      <c r="X56" s="76"/>
      <c r="Y56" s="71" t="s">
        <v>39</v>
      </c>
      <c r="Z56" s="76" t="s">
        <v>102</v>
      </c>
      <c r="AA56" s="76"/>
      <c r="AB56" s="99"/>
      <c r="AC56" s="60"/>
      <c r="AD56" s="60"/>
      <c r="AE56" s="18"/>
      <c r="AF56" s="21"/>
    </row>
    <row r="57" spans="1:32" ht="12.75">
      <c r="A57" s="63"/>
      <c r="B57" s="60"/>
      <c r="C57" s="87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18"/>
      <c r="O57" s="18"/>
      <c r="P57" s="18"/>
      <c r="Q57" s="60"/>
      <c r="R57" s="60"/>
      <c r="S57" s="71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18"/>
      <c r="AF57" s="21"/>
    </row>
    <row r="58" spans="1:32" ht="15">
      <c r="A58" s="58" t="s">
        <v>27</v>
      </c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18"/>
      <c r="O58" s="18"/>
      <c r="P58" s="18"/>
      <c r="Q58" s="60"/>
      <c r="R58" s="71"/>
      <c r="S58" s="100"/>
      <c r="T58" s="94">
        <f>C56</f>
        <v>8.488494765414206</v>
      </c>
      <c r="U58" s="92" t="s">
        <v>23</v>
      </c>
      <c r="V58" s="88">
        <f>C80</f>
        <v>1.7347945310135806</v>
      </c>
      <c r="W58" s="88"/>
      <c r="X58" s="88"/>
      <c r="Y58" s="92" t="s">
        <v>23</v>
      </c>
      <c r="Z58" s="88">
        <f>AD41</f>
        <v>3.6147489357128357</v>
      </c>
      <c r="AA58" s="88"/>
      <c r="AB58" s="101"/>
      <c r="AC58" s="60"/>
      <c r="AD58" s="60"/>
      <c r="AE58" s="18"/>
      <c r="AF58" s="21"/>
    </row>
    <row r="59" spans="1:32" ht="14.25">
      <c r="A59" s="37"/>
      <c r="B59" s="38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18"/>
      <c r="Q59" s="60"/>
      <c r="R59" s="71" t="s">
        <v>70</v>
      </c>
      <c r="S59" s="60" t="s">
        <v>24</v>
      </c>
      <c r="T59" s="91"/>
      <c r="U59" s="91"/>
      <c r="V59" s="91"/>
      <c r="W59" s="91"/>
      <c r="X59" s="91"/>
      <c r="Y59" s="91"/>
      <c r="Z59" s="91"/>
      <c r="AA59" s="91"/>
      <c r="AB59" s="91"/>
      <c r="AC59" s="60"/>
      <c r="AD59" s="60"/>
      <c r="AE59" s="18"/>
      <c r="AF59" s="21"/>
    </row>
    <row r="60" spans="1:32" ht="12.75">
      <c r="A60" s="22"/>
      <c r="B60" s="18"/>
      <c r="C60" s="19" t="s">
        <v>16</v>
      </c>
      <c r="D60" s="45"/>
      <c r="E60" s="19" t="s">
        <v>30</v>
      </c>
      <c r="F60" s="19"/>
      <c r="G60" s="18"/>
      <c r="H60" s="18"/>
      <c r="I60" s="18"/>
      <c r="J60" s="19" t="s">
        <v>32</v>
      </c>
      <c r="K60" s="45"/>
      <c r="L60" s="48" t="s">
        <v>30</v>
      </c>
      <c r="M60" s="48"/>
      <c r="N60" s="19"/>
      <c r="O60" s="18"/>
      <c r="P60" s="18"/>
      <c r="Q60" s="60"/>
      <c r="R60" s="71"/>
      <c r="S60" s="60"/>
      <c r="T60" s="91">
        <f>V58*Z58</f>
        <v>6.270846684661788</v>
      </c>
      <c r="U60" s="92" t="s">
        <v>39</v>
      </c>
      <c r="V60" s="88">
        <f>T58*Z58</f>
        <v>30.68377741908498</v>
      </c>
      <c r="W60" s="88"/>
      <c r="X60" s="88"/>
      <c r="Y60" s="92" t="s">
        <v>39</v>
      </c>
      <c r="Z60" s="88">
        <f>T58*V58</f>
        <v>14.725794295577971</v>
      </c>
      <c r="AA60" s="88"/>
      <c r="AB60" s="102"/>
      <c r="AC60" s="60"/>
      <c r="AD60" s="60"/>
      <c r="AE60" s="18"/>
      <c r="AF60" s="21"/>
    </row>
    <row r="61" spans="1:32" ht="12.75">
      <c r="A61" s="22" t="s">
        <v>29</v>
      </c>
      <c r="B61" s="18"/>
      <c r="C61" s="18"/>
      <c r="D61" s="19" t="s">
        <v>35</v>
      </c>
      <c r="E61" s="18"/>
      <c r="F61" s="18"/>
      <c r="G61" s="46" t="s">
        <v>136</v>
      </c>
      <c r="H61" s="23" t="s">
        <v>138</v>
      </c>
      <c r="I61" s="18" t="s">
        <v>40</v>
      </c>
      <c r="J61" s="18"/>
      <c r="K61" s="19" t="s">
        <v>34</v>
      </c>
      <c r="L61" s="19"/>
      <c r="M61" s="18"/>
      <c r="N61" s="18" t="s">
        <v>139</v>
      </c>
      <c r="O61" s="18"/>
      <c r="P61" s="18"/>
      <c r="Q61" s="60"/>
      <c r="R61" s="60"/>
      <c r="S61" s="71"/>
      <c r="T61" s="91"/>
      <c r="U61" s="81"/>
      <c r="V61" s="81"/>
      <c r="W61" s="91"/>
      <c r="X61" s="91"/>
      <c r="Y61" s="91"/>
      <c r="Z61" s="91"/>
      <c r="AA61" s="91"/>
      <c r="AB61" s="91"/>
      <c r="AC61" s="60"/>
      <c r="AD61" s="60"/>
      <c r="AE61" s="18"/>
      <c r="AF61" s="21"/>
    </row>
    <row r="62" spans="1:32" ht="12.75">
      <c r="A62" s="22"/>
      <c r="B62" s="18"/>
      <c r="C62" s="19" t="s">
        <v>140</v>
      </c>
      <c r="D62" s="19"/>
      <c r="E62" s="19" t="s">
        <v>31</v>
      </c>
      <c r="F62" s="19"/>
      <c r="G62" s="18"/>
      <c r="H62" s="18"/>
      <c r="I62" s="18"/>
      <c r="J62" s="19" t="s">
        <v>33</v>
      </c>
      <c r="K62" s="19"/>
      <c r="L62" s="48" t="s">
        <v>31</v>
      </c>
      <c r="M62" s="48"/>
      <c r="N62" s="19"/>
      <c r="O62" s="18"/>
      <c r="P62" s="18"/>
      <c r="Q62" s="60"/>
      <c r="R62" s="71" t="s">
        <v>70</v>
      </c>
      <c r="S62" s="60" t="s">
        <v>24</v>
      </c>
      <c r="T62" s="81" t="s">
        <v>103</v>
      </c>
      <c r="U62" s="75">
        <f>T58*V58*Z58</f>
        <v>53.23004925746662</v>
      </c>
      <c r="V62" s="75"/>
      <c r="W62" s="75"/>
      <c r="X62" s="103" t="s">
        <v>142</v>
      </c>
      <c r="Y62" s="88">
        <f>T60+V60+Z60</f>
        <v>51.680418399324736</v>
      </c>
      <c r="Z62" s="88"/>
      <c r="AA62" s="91" t="s">
        <v>24</v>
      </c>
      <c r="AB62" s="104">
        <f>U62/Y62</f>
        <v>1.0299848744676985</v>
      </c>
      <c r="AC62" s="104"/>
      <c r="AD62" s="60"/>
      <c r="AE62" s="18"/>
      <c r="AF62" s="21"/>
    </row>
    <row r="63" spans="1:32" ht="12.75">
      <c r="A63" s="2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5"/>
      <c r="Q63" s="18"/>
      <c r="R63" s="34"/>
      <c r="S63" s="35"/>
      <c r="T63" s="36"/>
      <c r="U63" s="36"/>
      <c r="V63" s="36"/>
      <c r="W63" s="34"/>
      <c r="X63" s="34"/>
      <c r="Y63" s="34"/>
      <c r="Z63" s="34"/>
      <c r="AA63" s="34"/>
      <c r="AB63" s="34"/>
      <c r="AC63" s="34"/>
      <c r="AD63" s="18"/>
      <c r="AE63" s="18"/>
      <c r="AF63" s="21"/>
    </row>
    <row r="64" spans="1:32" ht="12.75">
      <c r="A64" s="63" t="s">
        <v>17</v>
      </c>
      <c r="B64" s="60"/>
      <c r="C64" s="60" t="s">
        <v>18</v>
      </c>
      <c r="D64" s="60"/>
      <c r="E64" s="60"/>
      <c r="F64" s="60"/>
      <c r="G64" s="60"/>
      <c r="H64" s="60"/>
      <c r="I64" s="60"/>
      <c r="J64" s="60"/>
      <c r="K64" s="60"/>
      <c r="L64" s="60"/>
      <c r="M64" s="18"/>
      <c r="N64" s="18"/>
      <c r="O64" s="25"/>
      <c r="P64" s="18"/>
      <c r="Q64" s="18"/>
      <c r="R64" s="107" t="s">
        <v>70</v>
      </c>
      <c r="S64" s="107" t="s">
        <v>24</v>
      </c>
      <c r="T64" s="81" t="s">
        <v>103</v>
      </c>
      <c r="U64" s="108">
        <f>AB62</f>
        <v>1.0299848744676985</v>
      </c>
      <c r="V64" s="108"/>
      <c r="W64" s="81" t="s">
        <v>113</v>
      </c>
      <c r="X64" s="107">
        <v>2</v>
      </c>
      <c r="Y64" s="23" t="s">
        <v>54</v>
      </c>
      <c r="Z64" s="107" t="s">
        <v>114</v>
      </c>
      <c r="AA64" s="26"/>
      <c r="AB64" s="26"/>
      <c r="AC64" s="26"/>
      <c r="AD64" s="18"/>
      <c r="AE64" s="18"/>
      <c r="AF64" s="21"/>
    </row>
    <row r="65" spans="1:32" ht="12.75" customHeight="1">
      <c r="A65" s="63" t="s">
        <v>19</v>
      </c>
      <c r="B65" s="60"/>
      <c r="C65" s="60" t="s">
        <v>36</v>
      </c>
      <c r="D65" s="60"/>
      <c r="E65" s="60"/>
      <c r="F65" s="60"/>
      <c r="G65" s="60"/>
      <c r="H65" s="60"/>
      <c r="I65" s="60"/>
      <c r="J65" s="60"/>
      <c r="K65" s="60"/>
      <c r="L65" s="60"/>
      <c r="M65" s="18"/>
      <c r="N65" s="18"/>
      <c r="O65" s="18"/>
      <c r="P65" s="18"/>
      <c r="Q65" s="18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18"/>
      <c r="AE65" s="18"/>
      <c r="AF65" s="21"/>
    </row>
    <row r="66" spans="1:32" ht="12.75">
      <c r="A66" s="63" t="s">
        <v>21</v>
      </c>
      <c r="B66" s="60"/>
      <c r="C66" s="60" t="s">
        <v>42</v>
      </c>
      <c r="D66" s="60"/>
      <c r="E66" s="60"/>
      <c r="F66" s="60"/>
      <c r="G66" s="60"/>
      <c r="H66" s="60"/>
      <c r="I66" s="60"/>
      <c r="J66" s="60"/>
      <c r="K66" s="60"/>
      <c r="L66" s="60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27"/>
      <c r="Z66" s="18"/>
      <c r="AA66" s="19"/>
      <c r="AB66" s="18"/>
      <c r="AC66" s="18"/>
      <c r="AD66" s="18"/>
      <c r="AE66" s="18"/>
      <c r="AF66" s="21"/>
    </row>
    <row r="67" spans="1:32" ht="12.75">
      <c r="A67" s="63" t="s">
        <v>37</v>
      </c>
      <c r="B67" s="60"/>
      <c r="C67" s="60" t="s">
        <v>38</v>
      </c>
      <c r="D67" s="60"/>
      <c r="E67" s="60"/>
      <c r="F67" s="60"/>
      <c r="G67" s="60"/>
      <c r="H67" s="60"/>
      <c r="I67" s="60"/>
      <c r="J67" s="60"/>
      <c r="K67" s="60"/>
      <c r="L67" s="60"/>
      <c r="M67" s="18"/>
      <c r="N67" s="18"/>
      <c r="O67" s="18"/>
      <c r="P67" s="18"/>
      <c r="Q67" s="18"/>
      <c r="R67" s="107" t="s">
        <v>43</v>
      </c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60"/>
      <c r="AE67" s="18"/>
      <c r="AF67" s="21"/>
    </row>
    <row r="68" spans="1:32" ht="12.75">
      <c r="A68" s="22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07" t="s">
        <v>44</v>
      </c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60"/>
      <c r="AE68" s="18"/>
      <c r="AF68" s="21"/>
    </row>
    <row r="69" spans="1:32" ht="12.75" customHeight="1">
      <c r="A69" s="63"/>
      <c r="B69" s="60"/>
      <c r="C69" s="71"/>
      <c r="D69" s="71">
        <v>120</v>
      </c>
      <c r="E69" s="71"/>
      <c r="F69" s="71"/>
      <c r="G69" s="60"/>
      <c r="H69" s="60"/>
      <c r="I69" s="60"/>
      <c r="J69" s="71">
        <v>2</v>
      </c>
      <c r="K69" s="71">
        <v>71</v>
      </c>
      <c r="L69" s="71"/>
      <c r="M69" s="60"/>
      <c r="N69" s="60"/>
      <c r="O69" s="60"/>
      <c r="P69" s="18"/>
      <c r="Q69" s="18"/>
      <c r="R69" s="60" t="s">
        <v>45</v>
      </c>
      <c r="S69" s="60"/>
      <c r="T69" s="60" t="s">
        <v>46</v>
      </c>
      <c r="U69" s="60"/>
      <c r="V69" s="60"/>
      <c r="W69" s="60"/>
      <c r="X69" s="60"/>
      <c r="Y69" s="109" t="s">
        <v>49</v>
      </c>
      <c r="Z69" s="60">
        <v>50</v>
      </c>
      <c r="AA69" s="71" t="s">
        <v>109</v>
      </c>
      <c r="AB69" s="60"/>
      <c r="AC69" s="60"/>
      <c r="AD69" s="60"/>
      <c r="AE69" s="18"/>
      <c r="AF69" s="21"/>
    </row>
    <row r="70" spans="1:32" ht="12.75">
      <c r="A70" s="63" t="s">
        <v>29</v>
      </c>
      <c r="B70" s="60"/>
      <c r="C70" s="60"/>
      <c r="D70" s="60"/>
      <c r="E70" s="60"/>
      <c r="F70" s="60"/>
      <c r="G70" s="60"/>
      <c r="H70" s="71" t="s">
        <v>23</v>
      </c>
      <c r="I70" s="71" t="s">
        <v>104</v>
      </c>
      <c r="J70" s="71"/>
      <c r="K70" s="71"/>
      <c r="L70" s="88">
        <f>J69*K69/J71</f>
        <v>17.75</v>
      </c>
      <c r="M70" s="88"/>
      <c r="N70" s="60"/>
      <c r="O70" s="60"/>
      <c r="P70" s="18"/>
      <c r="Q70" s="18"/>
      <c r="R70" s="60" t="s">
        <v>47</v>
      </c>
      <c r="S70" s="60"/>
      <c r="T70" s="60" t="s">
        <v>48</v>
      </c>
      <c r="U70" s="60"/>
      <c r="V70" s="60"/>
      <c r="W70" s="60"/>
      <c r="X70" s="60"/>
      <c r="Y70" s="109" t="s">
        <v>49</v>
      </c>
      <c r="Z70" s="60">
        <v>30</v>
      </c>
      <c r="AA70" s="71" t="s">
        <v>110</v>
      </c>
      <c r="AB70" s="60" t="s">
        <v>50</v>
      </c>
      <c r="AC70" s="60"/>
      <c r="AD70" s="60"/>
      <c r="AE70" s="18"/>
      <c r="AF70" s="21"/>
    </row>
    <row r="71" spans="1:32" ht="12.75">
      <c r="A71" s="63"/>
      <c r="B71" s="60"/>
      <c r="C71" s="71">
        <v>2</v>
      </c>
      <c r="D71" s="71">
        <v>3.14</v>
      </c>
      <c r="E71" s="71">
        <v>71</v>
      </c>
      <c r="F71" s="71"/>
      <c r="G71" s="60"/>
      <c r="H71" s="60"/>
      <c r="I71" s="60"/>
      <c r="J71" s="89">
        <v>8</v>
      </c>
      <c r="K71" s="89"/>
      <c r="L71" s="79"/>
      <c r="M71" s="60"/>
      <c r="N71" s="60"/>
      <c r="O71" s="60"/>
      <c r="P71" s="18"/>
      <c r="Q71" s="18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18"/>
      <c r="AF71" s="21"/>
    </row>
    <row r="72" spans="1:32" ht="12.75">
      <c r="A72" s="63"/>
      <c r="B72" s="60"/>
      <c r="C72" s="71"/>
      <c r="D72" s="71"/>
      <c r="E72" s="71"/>
      <c r="F72" s="71"/>
      <c r="G72" s="60"/>
      <c r="H72" s="60"/>
      <c r="I72" s="60"/>
      <c r="J72" s="79"/>
      <c r="K72" s="79"/>
      <c r="L72" s="79"/>
      <c r="M72" s="60"/>
      <c r="N72" s="60"/>
      <c r="O72" s="60"/>
      <c r="P72" s="18"/>
      <c r="Q72" s="18"/>
      <c r="R72" s="60"/>
      <c r="S72" s="60"/>
      <c r="T72" s="71" t="s">
        <v>51</v>
      </c>
      <c r="U72" s="60"/>
      <c r="V72" s="76">
        <v>50</v>
      </c>
      <c r="W72" s="76"/>
      <c r="X72" s="76"/>
      <c r="Y72" s="76"/>
      <c r="Z72" s="71"/>
      <c r="AA72" s="60" t="s">
        <v>52</v>
      </c>
      <c r="AB72" s="60"/>
      <c r="AC72" s="60"/>
      <c r="AD72" s="60"/>
      <c r="AE72" s="18"/>
      <c r="AF72" s="21"/>
    </row>
    <row r="73" spans="1:32" ht="12.75">
      <c r="A73" s="63"/>
      <c r="B73" s="60"/>
      <c r="C73" s="60"/>
      <c r="D73" s="60"/>
      <c r="E73" s="76">
        <v>71</v>
      </c>
      <c r="F73" s="76"/>
      <c r="G73" s="60"/>
      <c r="H73" s="60"/>
      <c r="I73" s="71"/>
      <c r="J73" s="60"/>
      <c r="K73" s="60"/>
      <c r="L73" s="60"/>
      <c r="M73" s="71">
        <v>2</v>
      </c>
      <c r="N73" s="71">
        <v>71</v>
      </c>
      <c r="O73" s="60"/>
      <c r="P73" s="18"/>
      <c r="Q73" s="18"/>
      <c r="R73" s="19" t="s">
        <v>141</v>
      </c>
      <c r="S73" s="19"/>
      <c r="T73" s="19"/>
      <c r="U73" s="19" t="s">
        <v>24</v>
      </c>
      <c r="V73" s="19"/>
      <c r="W73" s="19"/>
      <c r="X73" s="18"/>
      <c r="Y73" s="18"/>
      <c r="Z73" s="18"/>
      <c r="AA73" s="48" t="s">
        <v>141</v>
      </c>
      <c r="AB73" s="48"/>
      <c r="AC73" s="89">
        <f>V72/(V74*X74)</f>
        <v>166666.66666666666</v>
      </c>
      <c r="AD73" s="89"/>
      <c r="AE73" s="23" t="s">
        <v>54</v>
      </c>
      <c r="AF73" s="21"/>
    </row>
    <row r="74" spans="1:32" ht="12.75">
      <c r="A74" s="90" t="s">
        <v>106</v>
      </c>
      <c r="B74" s="71">
        <v>1</v>
      </c>
      <c r="C74" s="71" t="s">
        <v>39</v>
      </c>
      <c r="D74" s="91" t="s">
        <v>105</v>
      </c>
      <c r="E74" s="71"/>
      <c r="F74" s="71"/>
      <c r="G74" s="71">
        <f>E73/E75*F75</f>
        <v>35.5</v>
      </c>
      <c r="H74" s="71" t="s">
        <v>24</v>
      </c>
      <c r="I74" s="60">
        <f>LN(G74)</f>
        <v>3.56953269648137</v>
      </c>
      <c r="J74" s="71" t="s">
        <v>41</v>
      </c>
      <c r="K74" s="92" t="str">
        <f>D74</f>
        <v>( In</v>
      </c>
      <c r="L74" s="92"/>
      <c r="M74" s="71"/>
      <c r="N74" s="71"/>
      <c r="O74" s="60" t="s">
        <v>146</v>
      </c>
      <c r="P74" s="18"/>
      <c r="Q74" s="18"/>
      <c r="R74" s="18"/>
      <c r="S74" s="18"/>
      <c r="T74" s="77" t="s">
        <v>40</v>
      </c>
      <c r="U74" s="18"/>
      <c r="V74" s="71">
        <v>30</v>
      </c>
      <c r="W74" s="3" t="s">
        <v>23</v>
      </c>
      <c r="X74" s="110">
        <v>1E-05</v>
      </c>
      <c r="Y74" s="110"/>
      <c r="Z74" s="110"/>
      <c r="AA74" s="18" t="s">
        <v>53</v>
      </c>
      <c r="AB74" s="18"/>
      <c r="AC74" s="18"/>
      <c r="AD74" s="18"/>
      <c r="AE74" s="18"/>
      <c r="AF74" s="21"/>
    </row>
    <row r="75" spans="1:32" ht="12.75">
      <c r="A75" s="93"/>
      <c r="B75" s="71"/>
      <c r="C75" s="60"/>
      <c r="D75" s="91"/>
      <c r="E75" s="71">
        <v>2</v>
      </c>
      <c r="F75" s="71">
        <v>1</v>
      </c>
      <c r="G75" s="71"/>
      <c r="H75" s="71"/>
      <c r="I75" s="71"/>
      <c r="J75" s="71"/>
      <c r="K75" s="92"/>
      <c r="L75" s="92"/>
      <c r="M75" s="89">
        <v>8</v>
      </c>
      <c r="N75" s="89"/>
      <c r="O75" s="60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21"/>
    </row>
    <row r="76" spans="1:32" ht="12.75">
      <c r="A76" s="93"/>
      <c r="B76" s="71" t="s">
        <v>24</v>
      </c>
      <c r="C76" s="71">
        <f>M73*N73/M75</f>
        <v>17.75</v>
      </c>
      <c r="D76" s="71">
        <f>LN(C76)</f>
        <v>2.8763855159214247</v>
      </c>
      <c r="E76" s="60" t="s">
        <v>146</v>
      </c>
      <c r="F76" s="71"/>
      <c r="G76" s="71"/>
      <c r="H76" s="71"/>
      <c r="I76" s="71"/>
      <c r="J76" s="71"/>
      <c r="K76" s="92"/>
      <c r="L76" s="92"/>
      <c r="M76" s="79"/>
      <c r="N76" s="79"/>
      <c r="O76" s="60"/>
      <c r="P76" s="18"/>
      <c r="Q76" s="18"/>
      <c r="R76" s="95">
        <f>U64</f>
        <v>1.0299848744676985</v>
      </c>
      <c r="S76" s="18"/>
      <c r="T76" s="23" t="s">
        <v>55</v>
      </c>
      <c r="U76" s="111">
        <f>AC73</f>
        <v>166666.66666666666</v>
      </c>
      <c r="V76" s="111"/>
      <c r="W76" s="111"/>
      <c r="X76" s="18"/>
      <c r="Y76" s="42" t="s">
        <v>54</v>
      </c>
      <c r="Z76" s="18"/>
      <c r="AA76" s="60" t="s">
        <v>56</v>
      </c>
      <c r="AB76" s="18"/>
      <c r="AC76" s="18"/>
      <c r="AD76" s="18"/>
      <c r="AE76" s="18"/>
      <c r="AF76" s="21"/>
    </row>
    <row r="77" spans="1:32" ht="12.75">
      <c r="A77" s="93"/>
      <c r="B77" s="71"/>
      <c r="C77" s="60"/>
      <c r="D77" s="91"/>
      <c r="E77" s="71"/>
      <c r="F77" s="71"/>
      <c r="G77" s="71"/>
      <c r="H77" s="71"/>
      <c r="I77" s="71"/>
      <c r="J77" s="71"/>
      <c r="K77" s="92"/>
      <c r="L77" s="92"/>
      <c r="M77" s="79"/>
      <c r="N77" s="79"/>
      <c r="O77" s="60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21"/>
    </row>
    <row r="78" spans="1:32" ht="12.75">
      <c r="A78" s="63" t="s">
        <v>29</v>
      </c>
      <c r="B78" s="60"/>
      <c r="C78" s="94">
        <f>D69/(C71*D71*E71)</f>
        <v>0.2691307078137615</v>
      </c>
      <c r="D78" s="71" t="s">
        <v>23</v>
      </c>
      <c r="E78" s="94">
        <f>LN(L70)</f>
        <v>2.8763855159214247</v>
      </c>
      <c r="F78" s="71" t="s">
        <v>23</v>
      </c>
      <c r="G78" s="60">
        <f>I74/D76+B74</f>
        <v>2.2409785394632338</v>
      </c>
      <c r="H78" s="60" t="s">
        <v>24</v>
      </c>
      <c r="I78" s="81">
        <f>C78*E78*G78</f>
        <v>1.7347945310135806</v>
      </c>
      <c r="J78" s="91"/>
      <c r="K78" s="60"/>
      <c r="L78" s="60"/>
      <c r="M78" s="60"/>
      <c r="N78" s="60"/>
      <c r="O78" s="60"/>
      <c r="P78" s="18"/>
      <c r="Q78" s="18"/>
      <c r="R78" s="60" t="s">
        <v>57</v>
      </c>
      <c r="S78" s="19"/>
      <c r="T78" s="20"/>
      <c r="U78" s="20"/>
      <c r="V78" s="20"/>
      <c r="W78" s="18"/>
      <c r="X78" s="18"/>
      <c r="Y78" s="18"/>
      <c r="Z78" s="18"/>
      <c r="AA78" s="18"/>
      <c r="AB78" s="18"/>
      <c r="AC78" s="18"/>
      <c r="AD78" s="18"/>
      <c r="AE78" s="18"/>
      <c r="AF78" s="21"/>
    </row>
    <row r="79" spans="1:32" ht="12.75">
      <c r="A79" s="63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18"/>
      <c r="Q79" s="18"/>
      <c r="R79" s="34"/>
      <c r="S79" s="35"/>
      <c r="T79" s="36"/>
      <c r="U79" s="36"/>
      <c r="V79" s="36"/>
      <c r="W79" s="34"/>
      <c r="X79" s="34"/>
      <c r="Y79" s="18"/>
      <c r="Z79" s="18"/>
      <c r="AA79" s="18"/>
      <c r="AB79" s="18"/>
      <c r="AC79" s="18"/>
      <c r="AD79" s="18"/>
      <c r="AE79" s="18"/>
      <c r="AF79" s="21"/>
    </row>
    <row r="80" spans="1:32" ht="12.75">
      <c r="A80" s="60" t="s">
        <v>29</v>
      </c>
      <c r="B80" s="84"/>
      <c r="C80" s="95">
        <f>I78</f>
        <v>1.7347945310135806</v>
      </c>
      <c r="D80" s="60" t="s">
        <v>87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8"/>
      <c r="Q80" s="18"/>
      <c r="R80" s="18"/>
      <c r="S80" s="19"/>
      <c r="T80" s="20"/>
      <c r="U80" s="20"/>
      <c r="V80" s="20"/>
      <c r="W80" s="18"/>
      <c r="X80" s="18"/>
      <c r="Y80" s="18"/>
      <c r="Z80" s="18"/>
      <c r="AA80" s="18"/>
      <c r="AB80" s="18"/>
      <c r="AC80" s="18"/>
      <c r="AD80" s="18"/>
      <c r="AE80" s="18"/>
      <c r="AF80" s="21"/>
    </row>
    <row r="81" spans="1:32" ht="13.5" thickBo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9"/>
      <c r="T81" s="30"/>
      <c r="U81" s="30"/>
      <c r="V81" s="30"/>
      <c r="W81" s="28"/>
      <c r="X81" s="28"/>
      <c r="Y81" s="28"/>
      <c r="Z81" s="28"/>
      <c r="AA81" s="28"/>
      <c r="AB81" s="28"/>
      <c r="AC81" s="28"/>
      <c r="AD81" s="28"/>
      <c r="AE81" s="28"/>
      <c r="AF81" s="31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8:29" ht="12.75"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8:29" ht="12.75">
      <c r="H84" s="7"/>
      <c r="J84" s="3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8:27" ht="12.75">
      <c r="H85" s="7"/>
      <c r="J85" s="3"/>
      <c r="S85" s="1"/>
      <c r="T85" s="1"/>
      <c r="U85" s="1"/>
      <c r="V85" s="1"/>
      <c r="Y85" s="7"/>
      <c r="AA85" s="3"/>
    </row>
    <row r="86" spans="19:27" ht="12.75">
      <c r="S86" s="1"/>
      <c r="T86" s="1"/>
      <c r="U86" s="1"/>
      <c r="V86" s="1"/>
      <c r="Y86" s="7"/>
      <c r="AA86" s="3"/>
    </row>
    <row r="87" spans="3:22" ht="12.75">
      <c r="C87" s="3"/>
      <c r="H87" s="3"/>
      <c r="I87" s="3"/>
      <c r="S87" s="1"/>
      <c r="T87" s="1"/>
      <c r="U87" s="1"/>
      <c r="V87" s="1"/>
    </row>
    <row r="88" spans="1:26" ht="12.75">
      <c r="A88" s="3"/>
      <c r="B88" s="3"/>
      <c r="C88" s="3"/>
      <c r="D88" s="3"/>
      <c r="E88" s="3"/>
      <c r="F88" s="3"/>
      <c r="J88" s="3"/>
      <c r="K88" s="12"/>
      <c r="L88" s="5"/>
      <c r="S88" s="1"/>
      <c r="T88" s="3"/>
      <c r="U88" s="1"/>
      <c r="V88" s="49"/>
      <c r="W88" s="49"/>
      <c r="X88" s="49"/>
      <c r="Y88" s="49"/>
      <c r="Z88" s="3"/>
    </row>
    <row r="89" spans="3:31" ht="12.75">
      <c r="C89" s="4"/>
      <c r="H89" s="8"/>
      <c r="I89" s="8"/>
      <c r="R89" s="3"/>
      <c r="T89" s="3"/>
      <c r="U89" s="3"/>
      <c r="V89" s="3"/>
      <c r="W89" s="3"/>
      <c r="AA89" s="49"/>
      <c r="AB89" s="49"/>
      <c r="AC89" s="50"/>
      <c r="AD89" s="50"/>
      <c r="AE89" s="5"/>
    </row>
    <row r="90" spans="19:26" ht="12.75">
      <c r="S90" s="1"/>
      <c r="T90" s="4"/>
      <c r="U90" s="1"/>
      <c r="V90" s="3"/>
      <c r="W90" s="52"/>
      <c r="X90" s="52"/>
      <c r="Y90" s="52"/>
      <c r="Z90" s="8"/>
    </row>
    <row r="91" spans="1:22" ht="12.75">
      <c r="A91" s="11"/>
      <c r="C91" s="5"/>
      <c r="D91" s="10"/>
      <c r="E91" s="6"/>
      <c r="F91" s="5"/>
      <c r="S91" s="1"/>
      <c r="T91" s="1"/>
      <c r="U91" s="1"/>
      <c r="V91" s="1"/>
    </row>
    <row r="92" spans="18:25" ht="12.75">
      <c r="R92" s="15"/>
      <c r="S92" s="1"/>
      <c r="T92" s="5"/>
      <c r="U92" s="51"/>
      <c r="V92" s="51"/>
      <c r="W92" s="51"/>
      <c r="Y92" s="6"/>
    </row>
    <row r="93" spans="19:22" ht="12.75">
      <c r="S93" s="1"/>
      <c r="T93" s="1"/>
      <c r="U93" s="1"/>
      <c r="V93" s="1"/>
    </row>
  </sheetData>
  <mergeCells count="77">
    <mergeCell ref="AC28:AD28"/>
    <mergeCell ref="X74:Z74"/>
    <mergeCell ref="AB62:AC62"/>
    <mergeCell ref="Z54:AA54"/>
    <mergeCell ref="Z58:AA58"/>
    <mergeCell ref="Z60:AA60"/>
    <mergeCell ref="Z56:AA56"/>
    <mergeCell ref="AC24:AD24"/>
    <mergeCell ref="Y17:Z17"/>
    <mergeCell ref="Y18:Z18"/>
    <mergeCell ref="Y19:Z19"/>
    <mergeCell ref="Y20:Z20"/>
    <mergeCell ref="Z28:AA28"/>
    <mergeCell ref="E73:F73"/>
    <mergeCell ref="I47:J47"/>
    <mergeCell ref="L70:M70"/>
    <mergeCell ref="E29:G29"/>
    <mergeCell ref="J71:K71"/>
    <mergeCell ref="L62:M62"/>
    <mergeCell ref="Z50:AA50"/>
    <mergeCell ref="Y62:Z62"/>
    <mergeCell ref="Y40:Z40"/>
    <mergeCell ref="V46:W46"/>
    <mergeCell ref="L60:M60"/>
    <mergeCell ref="C37:D37"/>
    <mergeCell ref="C39:D39"/>
    <mergeCell ref="I39:J39"/>
    <mergeCell ref="I37:J37"/>
    <mergeCell ref="T36:U36"/>
    <mergeCell ref="T38:U38"/>
    <mergeCell ref="M75:N75"/>
    <mergeCell ref="W32:Y32"/>
    <mergeCell ref="V48:W48"/>
    <mergeCell ref="Y46:Z46"/>
    <mergeCell ref="Y48:Z48"/>
    <mergeCell ref="V50:X50"/>
    <mergeCell ref="V52:X52"/>
    <mergeCell ref="Z52:AA52"/>
    <mergeCell ref="T32:U32"/>
    <mergeCell ref="W28:X28"/>
    <mergeCell ref="W30:X30"/>
    <mergeCell ref="T34:U34"/>
    <mergeCell ref="V42:W42"/>
    <mergeCell ref="V40:W40"/>
    <mergeCell ref="AC36:AD36"/>
    <mergeCell ref="AC38:AD38"/>
    <mergeCell ref="Y42:Z42"/>
    <mergeCell ref="Z36:AA36"/>
    <mergeCell ref="Z38:AA38"/>
    <mergeCell ref="T28:U28"/>
    <mergeCell ref="T30:U30"/>
    <mergeCell ref="V26:W26"/>
    <mergeCell ref="T26:U26"/>
    <mergeCell ref="U92:W92"/>
    <mergeCell ref="V72:Y72"/>
    <mergeCell ref="V88:Y88"/>
    <mergeCell ref="U64:V64"/>
    <mergeCell ref="U76:W76"/>
    <mergeCell ref="W90:Y90"/>
    <mergeCell ref="AA89:AB89"/>
    <mergeCell ref="AC89:AD89"/>
    <mergeCell ref="AA73:AB73"/>
    <mergeCell ref="AC73:AD73"/>
    <mergeCell ref="AB9:AC9"/>
    <mergeCell ref="U62:W62"/>
    <mergeCell ref="V60:X60"/>
    <mergeCell ref="V56:X56"/>
    <mergeCell ref="W36:X36"/>
    <mergeCell ref="W38:X38"/>
    <mergeCell ref="V58:X58"/>
    <mergeCell ref="V54:X54"/>
    <mergeCell ref="T23:U23"/>
    <mergeCell ref="T25:U25"/>
    <mergeCell ref="F33:G33"/>
    <mergeCell ref="E30:G30"/>
    <mergeCell ref="E31:G31"/>
    <mergeCell ref="E32:G32"/>
  </mergeCells>
  <printOptions/>
  <pageMargins left="0.35433070866141736" right="0.15748031496062992" top="0.1968503937007874" bottom="0.1968503937007874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bersoy</cp:lastModifiedBy>
  <cp:lastPrinted>2007-03-30T07:08:02Z</cp:lastPrinted>
  <dcterms:created xsi:type="dcterms:W3CDTF">1999-05-26T11:21:22Z</dcterms:created>
  <dcterms:modified xsi:type="dcterms:W3CDTF">2007-03-30T07:12:51Z</dcterms:modified>
  <cp:category/>
  <cp:version/>
  <cp:contentType/>
  <cp:contentStatus/>
</cp:coreProperties>
</file>